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859_01 - SO1 – Bezpečnos..." sheetId="2" r:id="rId2"/>
    <sheet name="2859_02 - SO2 – Odpadní c..." sheetId="3" r:id="rId3"/>
    <sheet name="2859_03 - Ostatní náklady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'2859_01 - SO1 – Bezpečnos...'!$C$121:$K$203</definedName>
    <definedName name="_xlnm.Print_Area" localSheetId="1">'2859_01 - SO1 – Bezpečnos...'!$C$4:$J$76,'2859_01 - SO1 – Bezpečnos...'!$C$82:$J$103,'2859_01 - SO1 – Bezpečnos...'!$C$109:$K$203</definedName>
    <definedName name="_xlnm.Print_Titles" localSheetId="1">'2859_01 - SO1 – Bezpečnos...'!$121:$121</definedName>
    <definedName name="_xlnm._FilterDatabase" localSheetId="2" hidden="1">'2859_02 - SO2 – Odpadní c...'!$C$122:$K$201</definedName>
    <definedName name="_xlnm.Print_Area" localSheetId="2">'2859_02 - SO2 – Odpadní c...'!$C$4:$J$76,'2859_02 - SO2 – Odpadní c...'!$C$82:$J$104,'2859_02 - SO2 – Odpadní c...'!$C$110:$K$201</definedName>
    <definedName name="_xlnm.Print_Titles" localSheetId="2">'2859_02 - SO2 – Odpadní c...'!$122:$122</definedName>
    <definedName name="_xlnm._FilterDatabase" localSheetId="3" hidden="1">'2859_03 - Ostatní náklady'!$C$119:$K$142</definedName>
    <definedName name="_xlnm.Print_Area" localSheetId="3">'2859_03 - Ostatní náklady'!$C$4:$J$76,'2859_03 - Ostatní náklady'!$C$82:$J$101,'2859_03 - Ostatní náklady'!$C$107:$K$142</definedName>
    <definedName name="_xlnm.Print_Titles" localSheetId="3">'2859_03 - Ostatní náklady'!$119:$119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41"/>
  <c r="BH141"/>
  <c r="BG141"/>
  <c r="BF141"/>
  <c r="T141"/>
  <c r="T140"/>
  <c r="R141"/>
  <c r="R140"/>
  <c r="P141"/>
  <c r="P140"/>
  <c r="BK141"/>
  <c r="BK140"/>
  <c r="J140"/>
  <c r="J141"/>
  <c r="BE141"/>
  <c r="J10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99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F37"/>
  <c i="1" r="BD97"/>
  <c i="4" r="BH123"/>
  <c r="F36"/>
  <c i="1" r="BC97"/>
  <c i="4" r="BG123"/>
  <c r="F35"/>
  <c i="1" r="BB97"/>
  <c i="4" r="BF123"/>
  <c r="J34"/>
  <c i="1" r="AW97"/>
  <c i="4" r="F34"/>
  <c i="1" r="BA97"/>
  <c i="4" r="T123"/>
  <c r="T122"/>
  <c r="T121"/>
  <c r="T120"/>
  <c r="R123"/>
  <c r="R122"/>
  <c r="R121"/>
  <c r="R120"/>
  <c r="P123"/>
  <c r="P122"/>
  <c r="P121"/>
  <c r="P120"/>
  <c i="1" r="AU97"/>
  <c i="4" r="BK123"/>
  <c r="BK122"/>
  <c r="J122"/>
  <c r="BK121"/>
  <c r="J121"/>
  <c r="BK120"/>
  <c r="J120"/>
  <c r="J96"/>
  <c r="J30"/>
  <c i="1" r="AG97"/>
  <c i="4" r="J123"/>
  <c r="BE123"/>
  <c r="J33"/>
  <c i="1" r="AV97"/>
  <c i="4" r="F33"/>
  <c i="1" r="AZ97"/>
  <c i="4" r="J98"/>
  <c r="J97"/>
  <c r="J116"/>
  <c r="F116"/>
  <c r="F114"/>
  <c r="E112"/>
  <c r="J91"/>
  <c r="F91"/>
  <c r="F89"/>
  <c r="E87"/>
  <c r="J39"/>
  <c r="J24"/>
  <c r="E24"/>
  <c r="J117"/>
  <c r="J92"/>
  <c r="J23"/>
  <c r="J18"/>
  <c r="E18"/>
  <c r="F117"/>
  <c r="F92"/>
  <c r="J17"/>
  <c r="J12"/>
  <c r="J114"/>
  <c r="J89"/>
  <c r="E7"/>
  <c r="E110"/>
  <c r="E85"/>
  <c i="3" r="J37"/>
  <c r="J36"/>
  <c i="1" r="AY96"/>
  <c i="3" r="J35"/>
  <c i="1" r="AX96"/>
  <c i="3" r="BI201"/>
  <c r="BH201"/>
  <c r="BG201"/>
  <c r="BF201"/>
  <c r="T201"/>
  <c r="T200"/>
  <c r="R201"/>
  <c r="R200"/>
  <c r="P201"/>
  <c r="P200"/>
  <c r="BK201"/>
  <c r="BK200"/>
  <c r="J200"/>
  <c r="J201"/>
  <c r="BE201"/>
  <c r="J103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1"/>
  <c r="BH191"/>
  <c r="BG191"/>
  <c r="BF191"/>
  <c r="T191"/>
  <c r="T190"/>
  <c r="R191"/>
  <c r="R190"/>
  <c r="P191"/>
  <c r="P190"/>
  <c r="BK191"/>
  <c r="BK190"/>
  <c r="J190"/>
  <c r="J191"/>
  <c r="BE191"/>
  <c r="J102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101"/>
  <c r="BI146"/>
  <c r="BH146"/>
  <c r="BG146"/>
  <c r="BF146"/>
  <c r="T146"/>
  <c r="T145"/>
  <c r="R146"/>
  <c r="R145"/>
  <c r="P146"/>
  <c r="P145"/>
  <c r="BK146"/>
  <c r="BK145"/>
  <c r="J145"/>
  <c r="J146"/>
  <c r="BE146"/>
  <c r="J100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99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6"/>
  <c r="F37"/>
  <c i="1" r="BD96"/>
  <c i="3" r="BH126"/>
  <c r="F36"/>
  <c i="1" r="BC96"/>
  <c i="3" r="BG126"/>
  <c r="F35"/>
  <c i="1" r="BB96"/>
  <c i="3" r="BF126"/>
  <c r="J34"/>
  <c i="1" r="AW96"/>
  <c i="3" r="F34"/>
  <c i="1" r="BA96"/>
  <c i="3" r="T126"/>
  <c r="T125"/>
  <c r="T124"/>
  <c r="T123"/>
  <c r="R126"/>
  <c r="R125"/>
  <c r="R124"/>
  <c r="R123"/>
  <c r="P126"/>
  <c r="P125"/>
  <c r="P124"/>
  <c r="P123"/>
  <c i="1" r="AU96"/>
  <c i="3" r="BK126"/>
  <c r="BK125"/>
  <c r="J125"/>
  <c r="BK124"/>
  <c r="J124"/>
  <c r="BK123"/>
  <c r="J123"/>
  <c r="J96"/>
  <c r="J30"/>
  <c i="1" r="AG96"/>
  <c i="3" r="J126"/>
  <c r="BE126"/>
  <c r="J33"/>
  <c i="1" r="AV96"/>
  <c i="3" r="F33"/>
  <c i="1" r="AZ96"/>
  <c i="3" r="J98"/>
  <c r="J97"/>
  <c r="J119"/>
  <c r="F119"/>
  <c r="F117"/>
  <c r="E115"/>
  <c r="J91"/>
  <c r="F91"/>
  <c r="F89"/>
  <c r="E87"/>
  <c r="J39"/>
  <c r="J24"/>
  <c r="E24"/>
  <c r="J120"/>
  <c r="J92"/>
  <c r="J23"/>
  <c r="J18"/>
  <c r="E18"/>
  <c r="F120"/>
  <c r="F92"/>
  <c r="J17"/>
  <c r="J12"/>
  <c r="J117"/>
  <c r="J89"/>
  <c r="E7"/>
  <c r="E113"/>
  <c r="E85"/>
  <c i="2" r="J37"/>
  <c r="J36"/>
  <c i="1" r="AY95"/>
  <c i="2" r="J35"/>
  <c i="1" r="AX95"/>
  <c i="2" r="BI203"/>
  <c r="BH203"/>
  <c r="BG203"/>
  <c r="BF203"/>
  <c r="T203"/>
  <c r="T202"/>
  <c r="R203"/>
  <c r="R202"/>
  <c r="P203"/>
  <c r="P202"/>
  <c r="BK203"/>
  <c r="BK202"/>
  <c r="J202"/>
  <c r="J203"/>
  <c r="BE203"/>
  <c r="J1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T192"/>
  <c r="R193"/>
  <c r="R192"/>
  <c r="P193"/>
  <c r="P192"/>
  <c r="BK193"/>
  <c r="BK192"/>
  <c r="J192"/>
  <c r="J193"/>
  <c r="BE193"/>
  <c r="J10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100"/>
  <c r="BI144"/>
  <c r="BH144"/>
  <c r="BG144"/>
  <c r="BF144"/>
  <c r="T144"/>
  <c r="T143"/>
  <c r="R144"/>
  <c r="R143"/>
  <c r="P144"/>
  <c r="P143"/>
  <c r="BK144"/>
  <c r="BK143"/>
  <c r="J143"/>
  <c r="J144"/>
  <c r="BE144"/>
  <c r="J99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5"/>
  <c r="F37"/>
  <c i="1" r="BD95"/>
  <c i="2" r="BH125"/>
  <c r="F36"/>
  <c i="1" r="BC95"/>
  <c i="2" r="BG125"/>
  <c r="F35"/>
  <c i="1" r="BB95"/>
  <c i="2" r="BF125"/>
  <c r="J34"/>
  <c i="1" r="AW95"/>
  <c i="2" r="F34"/>
  <c i="1" r="BA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6"/>
  <c r="J30"/>
  <c i="1" r="AG95"/>
  <c i="2" r="J125"/>
  <c r="BE125"/>
  <c r="J33"/>
  <c i="1" r="AV95"/>
  <c i="2" r="F33"/>
  <c i="1" r="AZ95"/>
  <c i="2" r="J98"/>
  <c r="J97"/>
  <c r="J118"/>
  <c r="F118"/>
  <c r="F116"/>
  <c r="E114"/>
  <c r="J91"/>
  <c r="F91"/>
  <c r="F89"/>
  <c r="E87"/>
  <c r="J39"/>
  <c r="J24"/>
  <c r="E24"/>
  <c r="J119"/>
  <c r="J92"/>
  <c r="J23"/>
  <c r="J18"/>
  <c r="E18"/>
  <c r="F119"/>
  <c r="F92"/>
  <c r="J17"/>
  <c r="J12"/>
  <c r="J116"/>
  <c r="J89"/>
  <c r="E7"/>
  <c r="E11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<sst xmlns="http://schemas.openxmlformats.org/spreadsheetml/2006/main">
  <si>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</si>
  <si>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</si>
  <si>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</si>
  <si>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</si>
  <si>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</si>
  <si>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{44f738e7-d92a-4e76-8fae-5265e2c6f1b6}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</si>
  <si>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</si>
  <si>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</si>
  <si>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</si>
  <si>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</si>
  <si>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</si>
  <si>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</si>
  <si>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</si>
  <si>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</si>
  <si>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2859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</si>
  <si>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</si>
  <si>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</si>
  <si>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Bojkovice - Rekonstrukce BP a manipulační věže</t>
  </si>
  <si>
    <t>KSO:</t>
  </si>
  <si>
    <t>CC-CZ:</t>
  </si>
  <si>
    <t>Místo:</t>
  </si>
  <si>
    <t>kraj Zlínský</t>
  </si>
  <si>
    <t>Datum:</t>
  </si>
  <si>
    <t>17. 10. 2019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</si>
  <si>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</si>
  <si>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</si>
  <si>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</si>
  <si>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</si>
  <si>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</si>
  <si>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</si>
  <si>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</si>
  <si>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</si>
  <si>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49241648</t>
  </si>
  <si>
    <t>VODNÍ DÍLA - TBD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</si>
  <si>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</si>
  <si>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</si>
  <si>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</si>
  <si>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</si>
  <si>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</si>
  <si>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</si>
  <si>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</si>
  <si>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</si>
  <si>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</si>
  <si>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</si>
  <si>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</si>
  <si>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</si>
  <si>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</si>
  <si>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</si>
  <si>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</si>
  <si>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</si>
  <si>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</si>
  <si>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</si>
  <si>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</si>
  <si>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</si>
  <si>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</si>
  <si>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</si>
  <si>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</si>
  <si>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</si>
  <si>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</si>
  <si>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</si>
  <si>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</si>
  <si>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</si>
  <si>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</si>
  <si>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</si>
  <si>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</si>
  <si>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</si>
  <si>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</si>
  <si>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</si>
  <si>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</si>
  <si>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</si>
  <si>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</si>
  <si>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</si>
  <si>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</si>
  <si>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</si>
  <si>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</si>
  <si>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</si>
  <si>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</si>
  <si>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</si>
  <si>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</si>
  <si>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</si>
  <si>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</si>
  <si>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</si>
  <si>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</si>
  <si>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2859_01</t>
  </si>
  <si>
    <t>SO1 – Bezpečnostní přeliv a manipulační věž</t>
  </si>
  <si>
    <t>STA</t>
  </si>
  <si>
    <t>1</t>
  </si>
  <si>
    <t>{00925c10-1f79-4eb2-b17d-6b2f7168fd33}</t>
  </si>
  <si>
    <t>2</t>
  </si>
  <si>
    <t>2859_02</t>
  </si>
  <si>
    <t>SO2 – Odpadní chodba a vývar</t>
  </si>
  <si>
    <t>{1e6a77fc-8e04-4971-85e3-b9d6b3a7874f}</t>
  </si>
  <si>
    <t>2859_03</t>
  </si>
  <si>
    <t>Ostatní náklady</t>
  </si>
  <si>
    <t>{8e6fc3ea-4a1c-4b8d-8615-e973b4c54ca5}</t>
  </si>
  <si>
    <t>KRYCÍ LIST SOUPISU PRACÍ</t>
  </si>
  <si>
    <t>Objekt:</t>
  </si>
  <si>
    <t>2859_01 - SO1 – Bezpečnostní přeliv a manipulační věž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</si>
  <si>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</si>
  <si>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</si>
  <si>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</si>
  <si>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</si>
  <si>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</si>
  <si>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</si>
  <si>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</si>
  <si>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</si>
  <si>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</si>
  <si>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</si>
  <si>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</si>
  <si>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</si>
  <si>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</si>
  <si>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</si>
  <si>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</si>
  <si>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</si>
  <si>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</si>
  <si>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</si>
  <si>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</si>
  <si>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</si>
  <si>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</si>
  <si>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</si>
  <si>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</si>
  <si>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</si>
  <si>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</si>
  <si>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</si>
  <si>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</si>
  <si>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</si>
  <si>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</si>
  <si>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</si>
  <si>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321321116</t>
  </si>
  <si>
    <t>Konstrukce vodních staveb ze ŽB mrazuvzdorného tř. C 30/37</t>
  </si>
  <si>
    <t>m3</t>
  </si>
  <si>
    <t>4</t>
  </si>
  <si>
    <t>1127630973</t>
  </si>
  <si>
    <t>VV</t>
  </si>
  <si>
    <t>"D1.2, usměrňovací žebra" 6.36*2.15</t>
  </si>
  <si>
    <t>"D1.2, oprava po odstranění žebra" 7.79*0.2</t>
  </si>
  <si>
    <t>"D1.2, zapravení dna po odstranění žebra" 7.88*0.2+0.24*1.3</t>
  </si>
  <si>
    <t>"D1.2, zaoblení horní hrany" 0.32*5+0.033*0.5*2</t>
  </si>
  <si>
    <t>321351010</t>
  </si>
  <si>
    <t>Bednění konstrukcí vodních staveb rovinné - zřízení</t>
  </si>
  <si>
    <t>m2</t>
  </si>
  <si>
    <t>1991618126</t>
  </si>
  <si>
    <t>"D1.2, usměrňovač" (0.5+0.75+0.25+0.785)*4</t>
  </si>
  <si>
    <t>"D1.2, rozražeče" 8.18*2*2</t>
  </si>
  <si>
    <t>321352010</t>
  </si>
  <si>
    <t>Bednění konstrukcí vodních staveb rovinné - odstranění</t>
  </si>
  <si>
    <t>564484338</t>
  </si>
  <si>
    <t>341361821</t>
  </si>
  <si>
    <t>Výztuž stěn betonářskou ocelí 10 505</t>
  </si>
  <si>
    <t>t</t>
  </si>
  <si>
    <t>-603724558</t>
  </si>
  <si>
    <t>"př. D1.3, φ10" 3,04/1000</t>
  </si>
  <si>
    <t>"př. D1.3, φ12" 66,22/1000</t>
  </si>
  <si>
    <t>"př. D1.3, φ16" 254.85/1000</t>
  </si>
  <si>
    <t>"př. D1.3, φ18" 557.16/1000</t>
  </si>
  <si>
    <t>5</t>
  </si>
  <si>
    <t>341362021</t>
  </si>
  <si>
    <t>Výztuž stěn svařovanými sítěmi Kari</t>
  </si>
  <si>
    <t>73828243</t>
  </si>
  <si>
    <t>"př. D1.3, φ10" 460/1000</t>
  </si>
  <si>
    <t>6</t>
  </si>
  <si>
    <t>Úpravy povrchů, podlahy a osazování výplní</t>
  </si>
  <si>
    <t>622451256</t>
  </si>
  <si>
    <t>Příplatek za vyhlazení poslední vrstvy u vnější omítky stěn torkretové</t>
  </si>
  <si>
    <t>-1148361121</t>
  </si>
  <si>
    <t>"D1.2, sanace konce skluzu" (3,3+0,4)*4</t>
  </si>
  <si>
    <t>9</t>
  </si>
  <si>
    <t>Ostatní konstrukce a práce, bourání</t>
  </si>
  <si>
    <t>7</t>
  </si>
  <si>
    <t>941111121</t>
  </si>
  <si>
    <t>Montáž lešení řadového trubkového lehkého s podlahami zatížení do 200 kg/m2 š do 1,2 m v do 10 m</t>
  </si>
  <si>
    <t>-1307559804</t>
  </si>
  <si>
    <t>26,5*1,2</t>
  </si>
  <si>
    <t>8</t>
  </si>
  <si>
    <t>941111221</t>
  </si>
  <si>
    <t>Příplatek k lešení řadovému trubkovému lehkému s podlahami š 1,2 m v 10 m za první a ZKD den použití</t>
  </si>
  <si>
    <t>1643067282</t>
  </si>
  <si>
    <t>"uvažováno 60 dnů"31,8*60</t>
  </si>
  <si>
    <t>941111821</t>
  </si>
  <si>
    <t>Demontáž lešení řadového trubkového lehkého s podlahami zatížení do 200 kg/m2 š do 1,2 m v do 10 m</t>
  </si>
  <si>
    <t>-1382275066</t>
  </si>
  <si>
    <t>10</t>
  </si>
  <si>
    <t>953171031</t>
  </si>
  <si>
    <t>Osazování stupadel z betonářské oceli nebo litinových nádrže</t>
  </si>
  <si>
    <t>kus</t>
  </si>
  <si>
    <t>-955266264</t>
  </si>
  <si>
    <t>11</t>
  </si>
  <si>
    <t>M</t>
  </si>
  <si>
    <t>55243806</t>
  </si>
  <si>
    <t>stupadlo ocelové s PE povlakem forma A - P162 mm</t>
  </si>
  <si>
    <t>-49289629</t>
  </si>
  <si>
    <t>12</t>
  </si>
  <si>
    <t>961055111</t>
  </si>
  <si>
    <t>Bourání základů ze ŽB</t>
  </si>
  <si>
    <t>-146046465</t>
  </si>
  <si>
    <t>"D1.1, sanace konce skluzu" 0,4*4</t>
  </si>
  <si>
    <t>"D1.1, kapsy pro nová usměrňovací žebra" 6,36*0,1</t>
  </si>
  <si>
    <t>13</t>
  </si>
  <si>
    <t>962052211</t>
  </si>
  <si>
    <t>Bourání zdiva nadzákladového ze ŽB přes 1 m3</t>
  </si>
  <si>
    <t>689829628</t>
  </si>
  <si>
    <t>"D1.1, stávající žebro" 7,79*1,075</t>
  </si>
  <si>
    <t>"D1.1, kapsy pro zaoblení" 0,033*0,5*2</t>
  </si>
  <si>
    <t>14</t>
  </si>
  <si>
    <t>985121122</t>
  </si>
  <si>
    <t>Tryskání degradovaného betonu stěn a rubu kleneb vodou pod tlakem do 1250 barů</t>
  </si>
  <si>
    <t>-1752774039</t>
  </si>
  <si>
    <t>985131111</t>
  </si>
  <si>
    <t>Očištění ploch stěn, rubu kleneb a podlah tlakovou vodou</t>
  </si>
  <si>
    <t>1696639240</t>
  </si>
  <si>
    <t>16</t>
  </si>
  <si>
    <t>985131311</t>
  </si>
  <si>
    <t>Ruční dočištění ploch stěn, rubu kleneb a podlah ocelových kartáči</t>
  </si>
  <si>
    <t>-1744788996</t>
  </si>
  <si>
    <t>17</t>
  </si>
  <si>
    <t>985131411</t>
  </si>
  <si>
    <t>Vysušení ploch stěn, rubu kleneb a podlah stlačeným vzduchem</t>
  </si>
  <si>
    <t>-54196899</t>
  </si>
  <si>
    <t>18</t>
  </si>
  <si>
    <t>985142211</t>
  </si>
  <si>
    <t>Vysekání spojovací hmoty ze spár zdiva hl přes 40 mm dl do 6 m/m2</t>
  </si>
  <si>
    <t>1503225166</t>
  </si>
  <si>
    <t>"D1.2, spáry přelivné hrany" 1,52*23</t>
  </si>
  <si>
    <t>19</t>
  </si>
  <si>
    <t>985232111</t>
  </si>
  <si>
    <t>Hloubkové spárování zdiva aktivovanou maltou spára hl do 80 mm dl do 6 m/m2</t>
  </si>
  <si>
    <t>-302019077</t>
  </si>
  <si>
    <t>20</t>
  </si>
  <si>
    <t>985233111</t>
  </si>
  <si>
    <t>Úprava spár po spárování zdiva uhlazením spára dl do 6 m/m2</t>
  </si>
  <si>
    <t>-753366199</t>
  </si>
  <si>
    <t>985321111</t>
  </si>
  <si>
    <t>Ochranný nátěr výztuže na cementové bázi stěn, líce kleneb a podhledů 1 vrstva tl 1 mm</t>
  </si>
  <si>
    <t>-1047429300</t>
  </si>
  <si>
    <t>22</t>
  </si>
  <si>
    <t>985331216</t>
  </si>
  <si>
    <t>Dodatečné vlepování betonářské výztuže D 18 mm do chemické malty včetně vyvrtání otvoru</t>
  </si>
  <si>
    <t>m</t>
  </si>
  <si>
    <t>-1027887378</t>
  </si>
  <si>
    <t>"D1.3, výztuž žeber vlepená do dna" 92*0,4</t>
  </si>
  <si>
    <t>23</t>
  </si>
  <si>
    <t>985422233R</t>
  </si>
  <si>
    <t>Injektáž trhlin v ŽB kcích polyuretanem včetně vrtů při tl. kce 800mm</t>
  </si>
  <si>
    <t>334722320</t>
  </si>
  <si>
    <t>"Doplňující injektáž utěsnění spár, cca 20% celkové délky spar" 0,2*155</t>
  </si>
  <si>
    <t>"Injektáž průsaků prac spár" 8</t>
  </si>
  <si>
    <t>24</t>
  </si>
  <si>
    <t>900R1</t>
  </si>
  <si>
    <t>Injektáž bodových průsaků v ŽB kci polyuretanem včetně vrtů při tl. kce 800mm</t>
  </si>
  <si>
    <t>295757126</t>
  </si>
  <si>
    <t>"sanace stěny BP, odhad" 5</t>
  </si>
  <si>
    <t>25</t>
  </si>
  <si>
    <t>985512113</t>
  </si>
  <si>
    <t>Stříkaný beton ze suché směsi pevnosti 45 MPa stěn tl 50 mm</t>
  </si>
  <si>
    <t>-117427085</t>
  </si>
  <si>
    <t>26</t>
  </si>
  <si>
    <t>985512119</t>
  </si>
  <si>
    <t>Příplatek ke stříkanému betonu ze suché směsi pevnosti 45 MPa stěn ZKD 10 mm</t>
  </si>
  <si>
    <t>-379251554</t>
  </si>
  <si>
    <t>14,8*5</t>
  </si>
  <si>
    <t>27</t>
  </si>
  <si>
    <t>985513111</t>
  </si>
  <si>
    <t>Stržení povrchu stříkaného betonu ze suchých směsí včetně zařezání</t>
  </si>
  <si>
    <t>-977238452</t>
  </si>
  <si>
    <t>28</t>
  </si>
  <si>
    <t>985564223</t>
  </si>
  <si>
    <t>Kotvičky pro výztuž stříkaného betonu hl do 400 mm z oceli D 10 mm do chemické malty</t>
  </si>
  <si>
    <t>1950442738</t>
  </si>
  <si>
    <t>"D1.3, sanace konce skluzu" 195</t>
  </si>
  <si>
    <t>997</t>
  </si>
  <si>
    <t>Přesun sutě</t>
  </si>
  <si>
    <t>29</t>
  </si>
  <si>
    <t>997013501</t>
  </si>
  <si>
    <t>Odvoz suti a vybouraných hmot na skládku nebo meziskládku do 1 km se složením</t>
  </si>
  <si>
    <t>676914600</t>
  </si>
  <si>
    <t>"železobeton" 10,64*2,5</t>
  </si>
  <si>
    <t>"výplň spár bezp přelivu" 1,5*2,3</t>
  </si>
  <si>
    <t>30</t>
  </si>
  <si>
    <t>997013509</t>
  </si>
  <si>
    <t>Příplatek k odvozu suti a vybouraných hmot na skládku ZKD 1 km přes 1 km</t>
  </si>
  <si>
    <t>82636352</t>
  </si>
  <si>
    <t>"recykl linka Slavičín, 14km" 30,05*13</t>
  </si>
  <si>
    <t>31</t>
  </si>
  <si>
    <t>997013801</t>
  </si>
  <si>
    <t>Poplatek za uložení na skládce (skládkovné) stavebního odpadu betonového kód odpadu 170 101</t>
  </si>
  <si>
    <t>-1774504609</t>
  </si>
  <si>
    <t>32</t>
  </si>
  <si>
    <t>997013802</t>
  </si>
  <si>
    <t>Poplatek za uložení na skládce (skládkovné) stavebního odpadu železobetonového kód odpadu 170 101</t>
  </si>
  <si>
    <t>-1181829871</t>
  </si>
  <si>
    <t>998</t>
  </si>
  <si>
    <t>Přesun hmot</t>
  </si>
  <si>
    <t>33</t>
  </si>
  <si>
    <t>998321011</t>
  </si>
  <si>
    <t>Přesun hmot pro hráze přehradní zemní a kamenité</t>
  </si>
  <si>
    <t>1300911443</t>
  </si>
  <si>
    <t>2859_02 - SO2 – Odpadní chodba a vývar</t>
  </si>
  <si>
    <t xml:space="preserve">    1 - Zemní práce</t>
  </si>
  <si>
    <t>Zemní práce</t>
  </si>
  <si>
    <t>100R1</t>
  </si>
  <si>
    <t>Převedení vody během stavebních prací pomocí potrubí PVC DN300, dl. 40m - dle zvolené technologie zhotovitele - kompletní dodávka + montáž</t>
  </si>
  <si>
    <t>kompl</t>
  </si>
  <si>
    <t>457963620</t>
  </si>
  <si>
    <t>P</t>
  </si>
  <si>
    <t>Poznámka k položce:_x000d_
- včetně zbudování (z vhodného materiálu) a následného odstranění těsnící hrázky sloužící k usměrnění převáděné vody_x000d_
- včetně případného odčerpání vody ze dna vývaru</t>
  </si>
  <si>
    <t>"uvažovány 3 měsíce" 1</t>
  </si>
  <si>
    <t>115101201</t>
  </si>
  <si>
    <t>Čerpání vody na dopravní výšku do 10 m průměrný přítok do 500 l/min</t>
  </si>
  <si>
    <t>hod</t>
  </si>
  <si>
    <t>-1689973832</t>
  </si>
  <si>
    <t>"vyčerpání vývaru, 270m3" 10</t>
  </si>
  <si>
    <t>100R2</t>
  </si>
  <si>
    <t>Odstranění naplavenin a sedimentu ze dna vývaru - včetně naložení, odvozu a likvidace</t>
  </si>
  <si>
    <t>-1522722431</t>
  </si>
  <si>
    <t>"odhad - vrstva 40cm" 54*0,4</t>
  </si>
  <si>
    <t>832854202</t>
  </si>
  <si>
    <t>"D2.2, rozražeče" 1*1*1,8*2</t>
  </si>
  <si>
    <t>907546097</t>
  </si>
  <si>
    <t>"D2.2, rozražeče" 1*1*4*2</t>
  </si>
  <si>
    <t>-370596462</t>
  </si>
  <si>
    <t>276963166</t>
  </si>
  <si>
    <t>"př. D2.3, φ14" 158,88/1000</t>
  </si>
  <si>
    <t>"př. D2.3, φ18" 131,87/1000</t>
  </si>
  <si>
    <t>-315859457</t>
  </si>
  <si>
    <t>"sanace stěn vývaru, φ10" 40*12,4/1000</t>
  </si>
  <si>
    <t>906525405</t>
  </si>
  <si>
    <t>"sanace stěn vývaru, odhad" 40</t>
  </si>
  <si>
    <t>-1312872469</t>
  </si>
  <si>
    <t>22*1,2</t>
  </si>
  <si>
    <t>-1617094000</t>
  </si>
  <si>
    <t>"uvažováno 30 dnů"26,4*30</t>
  </si>
  <si>
    <t>1292886034</t>
  </si>
  <si>
    <t>-2055598122</t>
  </si>
  <si>
    <t>"D2.1, základy pro nové rozražeče, odhad tl desky 0,8m" 0.8*1*1*2</t>
  </si>
  <si>
    <t>2014049286</t>
  </si>
  <si>
    <t>"sanace stěn vývaru, odhad" 40*0,1</t>
  </si>
  <si>
    <t>1227194490</t>
  </si>
  <si>
    <t>-1270650436</t>
  </si>
  <si>
    <t>"plocha stěn vývaru pod hladinou vody" 80</t>
  </si>
  <si>
    <t>"dno vývaru" 54</t>
  </si>
  <si>
    <t>1056305033</t>
  </si>
  <si>
    <t>-2083423270</t>
  </si>
  <si>
    <t>297497296</t>
  </si>
  <si>
    <t>675874231</t>
  </si>
  <si>
    <t>-1546679231</t>
  </si>
  <si>
    <t>985312124</t>
  </si>
  <si>
    <t>Stěrka k vyrovnání betonových ploch líce kleneb a podhledů tl 5 mm</t>
  </si>
  <si>
    <t>-504429246</t>
  </si>
  <si>
    <t>"D2.2, odtoková chodba" 8,7</t>
  </si>
  <si>
    <t>1446404412</t>
  </si>
  <si>
    <t>985324221</t>
  </si>
  <si>
    <t>Ochranný akrylátový nátěr betonu dvojnásobný se stěrkou (OS-C)</t>
  </si>
  <si>
    <t>25682996</t>
  </si>
  <si>
    <t>-967229723</t>
  </si>
  <si>
    <t>"trhliny v odpadní chodbě" 8</t>
  </si>
  <si>
    <t>647372646</t>
  </si>
  <si>
    <t>-2131986892</t>
  </si>
  <si>
    <t>40*5</t>
  </si>
  <si>
    <t>-429190709</t>
  </si>
  <si>
    <t>1658992162</t>
  </si>
  <si>
    <t>"sanace stěn vývaru, odhad" 40*12</t>
  </si>
  <si>
    <t>1297803358</t>
  </si>
  <si>
    <t>"železobeton" (1,6+4)*2,5</t>
  </si>
  <si>
    <t>"výplň spár bezp přelivu" 1,6*2,3</t>
  </si>
  <si>
    <t>570399955</t>
  </si>
  <si>
    <t>"recykl linka Slavičín, 14km" 17,68*13</t>
  </si>
  <si>
    <t>-1414473584</t>
  </si>
  <si>
    <t>1061879357</t>
  </si>
  <si>
    <t>34</t>
  </si>
  <si>
    <t>-963926798</t>
  </si>
  <si>
    <t>2859_03 - Ostatní náklady</t>
  </si>
  <si>
    <t>VRN - Vedlejší rozpočtové náklady</t>
  </si>
  <si>
    <t xml:space="preserve">    VRN1 - Průzkumné, geodetické a projektové práce</t>
  </si>
  <si>
    <t xml:space="preserve">  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</si>
  <si>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</si>
  <si>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</si>
  <si>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</si>
  <si>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</si>
  <si>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</si>
  <si>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</si>
  <si>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</si>
  <si>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</si>
  <si>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1875102234</t>
  </si>
  <si>
    <t>Poznámka k položce:_x000d_
Zajištění všech nezbytných opatření, jimiž bude předejito porušení jakékoliv inženýrské sítě během výstavby, aktualizaci vyjádření k existenci sítí, jejich vytýčení, označení a ochrana stávajících inženýrských sítí a zařízení v obvodu staveniště a vytýčení stavby před zahájením prací z pevných bodů předaných odpovědným geodetem objednatele</t>
  </si>
  <si>
    <t>R01</t>
  </si>
  <si>
    <t>Fotodokumentace postupu prací při provádění díla</t>
  </si>
  <si>
    <t>-451597022</t>
  </si>
  <si>
    <t>Poznámka k položce:_x000d_
včetně popisu prováděných prací, lokalizace, uvedení data a času. Fotodokumentace bude uložena ke každé fakturaci na CD(DVD) nosiči v rozlišení a kvalitě pro tisk</t>
  </si>
  <si>
    <t>R02</t>
  </si>
  <si>
    <t>Zpracování a předání geodetického zaměření skutečného provedení stavby</t>
  </si>
  <si>
    <t>-864774818</t>
  </si>
  <si>
    <t>Poznámka k položce:_x000d_
bude provedeno odborně způsobilou osobou, bude obsahovat polohopisné a výškopisné zaměření stavby a jednotlivých objektů s návazností na katastr nemovitostí a projektovou dokumentaci</t>
  </si>
  <si>
    <t>013254000</t>
  </si>
  <si>
    <t>Dokumentace skutečného provedení stavby</t>
  </si>
  <si>
    <t>-1258795977</t>
  </si>
  <si>
    <t>Poznámka k položce:_x000d_
Zákresy veškerých změn oproti schválené projektové dokumentaci a to ve všech přílohách této projektové dokumentace_x000d_
(označit červeným razítkem "Skutečné provedení" s datem a podpisy zhotovitele a technického dozoru objednatele) (v 5-ti_x000d_
vyhotoveních v tištěné i digitální verzi - 5xCD nebo DVD ve formátu *.pdf a 5xCD nebo DVD se zdrojovými daty) _x000d_
DSKP - Příloha Výkazu výměr "Požadavky investora na DSKP"</t>
  </si>
  <si>
    <t>R03</t>
  </si>
  <si>
    <t>Zavedení opatření zamezující úniku ropných látek do půdy a vody po celou dobu provádění stavby</t>
  </si>
  <si>
    <t>694773579</t>
  </si>
  <si>
    <t>R04</t>
  </si>
  <si>
    <t>Stavebně technický průzkum betonového dna vývaru</t>
  </si>
  <si>
    <t>278557897</t>
  </si>
  <si>
    <t>Poznámka k položce:_x000d_
obsahuje:_x000d_
- dva odvrty pro stanovení pevnosti betonu v tlaku a zkoušku karbonatace betonu _x000d_
- šest odtrhových zkoušek pro stanovení pevnosti v tahu_x000d_
- vypracování vyhodnocení a závěrečné zprávy</t>
  </si>
  <si>
    <t>R05</t>
  </si>
  <si>
    <t>Provedení odtrhových zkoušek betonu</t>
  </si>
  <si>
    <t>-624874255</t>
  </si>
  <si>
    <t>Poznámka k položce:_x000d_
celkem 5 zkoušek v místě sanované dolní části skluzu (po vyzrání betonu)</t>
  </si>
  <si>
    <t>VRN3</t>
  </si>
  <si>
    <t>Zařízení staveniště</t>
  </si>
  <si>
    <t>030001000</t>
  </si>
  <si>
    <t>-1272528831</t>
  </si>
  <si>
    <t>034002000</t>
  </si>
  <si>
    <t>Zabezpečení staveniště</t>
  </si>
  <si>
    <t>-649524381</t>
  </si>
  <si>
    <t>039002000</t>
  </si>
  <si>
    <t>Zrušení zařízení staveniště</t>
  </si>
  <si>
    <t>195818022</t>
  </si>
  <si>
    <t>VRN4</t>
  </si>
  <si>
    <t>Inženýrská činnost</t>
  </si>
  <si>
    <t>049002000</t>
  </si>
  <si>
    <t>Ostatní inženýrská činnost</t>
  </si>
  <si>
    <t>-636166742</t>
  </si>
  <si>
    <t>Poznámka k položce:_x000d_
Zpracování havarijního a povodňového plánu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</si>
</sst>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2859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VN Bojkovice - Rekonstrukce BP a manipulační věže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kraj Zlínský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17. 10. 2019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78" t="str">
        <f>IF(E17="","",E17)</f>
        <v>VODNÍ DÍLA - TBD a.s.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27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'2859_01 - SO1 – Bezpečnos...'!J30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'2859_01 - SO1 – Bezpečnos...'!P122</f>
        <v>0</v>
      </c>
      <c r="AV95" s="126">
        <f>'2859_01 - SO1 – Bezpečnos...'!J33</f>
        <v>0</v>
      </c>
      <c r="AW95" s="126">
        <f>'2859_01 - SO1 – Bezpečnos...'!J34</f>
        <v>0</v>
      </c>
      <c r="AX95" s="126">
        <f>'2859_01 - SO1 – Bezpečnos...'!J35</f>
        <v>0</v>
      </c>
      <c r="AY95" s="126">
        <f>'2859_01 - SO1 – Bezpečnos...'!J36</f>
        <v>0</v>
      </c>
      <c r="AZ95" s="126">
        <f>'2859_01 - SO1 – Bezpečnos...'!F33</f>
        <v>0</v>
      </c>
      <c r="BA95" s="126">
        <f>'2859_01 - SO1 – Bezpečnos...'!F34</f>
        <v>0</v>
      </c>
      <c r="BB95" s="126">
        <f>'2859_01 - SO1 – Bezpečnos...'!F35</f>
        <v>0</v>
      </c>
      <c r="BC95" s="126">
        <f>'2859_01 - SO1 – Bezpečnos...'!F36</f>
        <v>0</v>
      </c>
      <c r="BD95" s="128">
        <f>'2859_01 - SO1 – Bezpečnos...'!F37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16.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'2859_02 - SO2 – Odpadní c...'!J30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25">
        <v>0</v>
      </c>
      <c r="AT96" s="126">
        <f>ROUND(SUM(AV96:AW96),2)</f>
        <v>0</v>
      </c>
      <c r="AU96" s="127">
        <f>'2859_02 - SO2 – Odpadní c...'!P123</f>
        <v>0</v>
      </c>
      <c r="AV96" s="126">
        <f>'2859_02 - SO2 – Odpadní c...'!J33</f>
        <v>0</v>
      </c>
      <c r="AW96" s="126">
        <f>'2859_02 - SO2 – Odpadní c...'!J34</f>
        <v>0</v>
      </c>
      <c r="AX96" s="126">
        <f>'2859_02 - SO2 – Odpadní c...'!J35</f>
        <v>0</v>
      </c>
      <c r="AY96" s="126">
        <f>'2859_02 - SO2 – Odpadní c...'!J36</f>
        <v>0</v>
      </c>
      <c r="AZ96" s="126">
        <f>'2859_02 - SO2 – Odpadní c...'!F33</f>
        <v>0</v>
      </c>
      <c r="BA96" s="126">
        <f>'2859_02 - SO2 – Odpadní c...'!F34</f>
        <v>0</v>
      </c>
      <c r="BB96" s="126">
        <f>'2859_02 - SO2 – Odpadní c...'!F35</f>
        <v>0</v>
      </c>
      <c r="BC96" s="126">
        <f>'2859_02 - SO2 – Odpadní c...'!F36</f>
        <v>0</v>
      </c>
      <c r="BD96" s="128">
        <f>'2859_02 - SO2 – Odpadní c...'!F37</f>
        <v>0</v>
      </c>
      <c r="BE96" s="7"/>
      <c r="BT96" s="129" t="s">
        <v>86</v>
      </c>
      <c r="BV96" s="129" t="s">
        <v>80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7" customFormat="1" ht="16.5" customHeight="1">
      <c r="A97" s="117" t="s">
        <v>82</v>
      </c>
      <c r="B97" s="118"/>
      <c r="C97" s="119"/>
      <c r="D97" s="120" t="s">
        <v>92</v>
      </c>
      <c r="E97" s="120"/>
      <c r="F97" s="120"/>
      <c r="G97" s="120"/>
      <c r="H97" s="120"/>
      <c r="I97" s="121"/>
      <c r="J97" s="120" t="s">
        <v>93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'2859_03 - Ostatní náklady'!J30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85</v>
      </c>
      <c r="AR97" s="124"/>
      <c r="AS97" s="130">
        <v>0</v>
      </c>
      <c r="AT97" s="131">
        <f>ROUND(SUM(AV97:AW97),2)</f>
        <v>0</v>
      </c>
      <c r="AU97" s="132">
        <f>'2859_03 - Ostatní náklady'!P120</f>
        <v>0</v>
      </c>
      <c r="AV97" s="131">
        <f>'2859_03 - Ostatní náklady'!J33</f>
        <v>0</v>
      </c>
      <c r="AW97" s="131">
        <f>'2859_03 - Ostatní náklady'!J34</f>
        <v>0</v>
      </c>
      <c r="AX97" s="131">
        <f>'2859_03 - Ostatní náklady'!J35</f>
        <v>0</v>
      </c>
      <c r="AY97" s="131">
        <f>'2859_03 - Ostatní náklady'!J36</f>
        <v>0</v>
      </c>
      <c r="AZ97" s="131">
        <f>'2859_03 - Ostatní náklady'!F33</f>
        <v>0</v>
      </c>
      <c r="BA97" s="131">
        <f>'2859_03 - Ostatní náklady'!F34</f>
        <v>0</v>
      </c>
      <c r="BB97" s="131">
        <f>'2859_03 - Ostatní náklady'!F35</f>
        <v>0</v>
      </c>
      <c r="BC97" s="131">
        <f>'2859_03 - Ostatní náklady'!F36</f>
        <v>0</v>
      </c>
      <c r="BD97" s="133">
        <f>'2859_03 - Ostatní náklady'!F37</f>
        <v>0</v>
      </c>
      <c r="BE97" s="7"/>
      <c r="BT97" s="129" t="s">
        <v>86</v>
      </c>
      <c r="BV97" s="129" t="s">
        <v>80</v>
      </c>
      <c r="BW97" s="129" t="s">
        <v>94</v>
      </c>
      <c r="BX97" s="129" t="s">
        <v>5</v>
      </c>
      <c r="CL97" s="129" t="s">
        <v>1</v>
      </c>
      <c r="CM97" s="129" t="s">
        <v>88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hoXFbMCLTcSL+k66LK2KTMug/nD/TinUmesGrKLP87nt0Shb7xIttF1sq+xlvL+70+gPD2SWsHVrsvDMaJVJ9w==" hashValue="UilA2xQ/nZNrM4p6SEntW4/ZYJ/7vcTf/1HmReJS2Jeiv/0X/fAoI8xmNVl5e7zKIWpynS+FY/IQlYGvJ8hjCQ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2859_01 - SO1 – Bezpečnos...'!C2" display="/"/>
    <hyperlink ref="A96" location="'2859_02 - SO2 – Odpadní c...'!C2" display="/"/>
    <hyperlink ref="A97" location="'2859_03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4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88</v>
      </c>
    </row>
    <row r="4" s="1" customFormat="1" ht="24.96" customHeight="1">
      <c r="B4" s="18"/>
      <c r="D4" s="138" t="s">
        <v>95</v>
      </c>
      <c r="I4" s="134"/>
      <c r="L4" s="18"/>
      <c r="M4" s="139" t="s">
        <v>10</v>
      </c>
      <c r="AT4" s="15" t="s">
        <v>4</v>
      </c>
    </row>
    <row r="5" s="1" customFormat="1" ht="6.96" customHeight="1">
      <c r="B5" s="18"/>
      <c r="I5" s="134"/>
      <c r="L5" s="18"/>
    </row>
    <row r="6" s="1" customFormat="1" ht="12" customHeight="1">
      <c r="B6" s="18"/>
      <c r="D6" s="140" t="s">
        <v>16</v>
      </c>
      <c r="I6" s="134"/>
      <c r="L6" s="18"/>
    </row>
    <row r="7" s="1" customFormat="1" ht="16.5" customHeight="1">
      <c r="B7" s="18"/>
      <c r="E7" s="141" t="str">
        <f>'Rekapitulace stavby'!K6</f>
        <v>VN Bojkovice - Rekonstrukce BP a manipulační věže</v>
      </c>
      <c r="F7" s="140"/>
      <c r="G7" s="140"/>
      <c r="H7" s="140"/>
      <c r="I7" s="134"/>
      <c r="L7" s="18"/>
    </row>
    <row r="8" s="2" customFormat="1" ht="12" customHeight="1">
      <c r="A8" s="36"/>
      <c r="B8" s="42"/>
      <c r="C8" s="36"/>
      <c r="D8" s="140" t="s">
        <v>96</v>
      </c>
      <c r="E8" s="36"/>
      <c r="F8" s="36"/>
      <c r="G8" s="36"/>
      <c r="H8" s="36"/>
      <c r="I8" s="14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97</v>
      </c>
      <c r="F9" s="36"/>
      <c r="G9" s="36"/>
      <c r="H9" s="36"/>
      <c r="I9" s="14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44" t="s">
        <v>1</v>
      </c>
      <c r="G11" s="36"/>
      <c r="H11" s="36"/>
      <c r="I11" s="145" t="s">
        <v>19</v>
      </c>
      <c r="J11" s="144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20</v>
      </c>
      <c r="E12" s="36"/>
      <c r="F12" s="144" t="s">
        <v>21</v>
      </c>
      <c r="G12" s="36"/>
      <c r="H12" s="36"/>
      <c r="I12" s="145" t="s">
        <v>22</v>
      </c>
      <c r="J12" s="146" t="str">
        <f>'Rekapitulace stavby'!AN8</f>
        <v>17. 10. 2019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36"/>
      <c r="G14" s="36"/>
      <c r="H14" s="36"/>
      <c r="I14" s="145" t="s">
        <v>25</v>
      </c>
      <c r="J14" s="144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4" t="s">
        <v>27</v>
      </c>
      <c r="F15" s="36"/>
      <c r="G15" s="36"/>
      <c r="H15" s="36"/>
      <c r="I15" s="145" t="s">
        <v>28</v>
      </c>
      <c r="J15" s="144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29</v>
      </c>
      <c r="E17" s="36"/>
      <c r="F17" s="36"/>
      <c r="G17" s="36"/>
      <c r="H17" s="36"/>
      <c r="I17" s="145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4"/>
      <c r="G18" s="144"/>
      <c r="H18" s="144"/>
      <c r="I18" s="145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31</v>
      </c>
      <c r="E20" s="36"/>
      <c r="F20" s="36"/>
      <c r="G20" s="36"/>
      <c r="H20" s="36"/>
      <c r="I20" s="145" t="s">
        <v>25</v>
      </c>
      <c r="J20" s="144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4" t="s">
        <v>33</v>
      </c>
      <c r="F21" s="36"/>
      <c r="G21" s="36"/>
      <c r="H21" s="36"/>
      <c r="I21" s="145" t="s">
        <v>28</v>
      </c>
      <c r="J21" s="144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5" t="s">
        <v>25</v>
      </c>
      <c r="J23" s="144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4" t="str">
        <f>IF('Rekapitulace stavby'!E20="","",'Rekapitulace stavby'!E20)</f>
        <v xml:space="preserve"> </v>
      </c>
      <c r="F24" s="36"/>
      <c r="G24" s="36"/>
      <c r="H24" s="36"/>
      <c r="I24" s="145" t="s">
        <v>28</v>
      </c>
      <c r="J24" s="144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14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3"/>
      <c r="J29" s="152"/>
      <c r="K29" s="15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4" t="s">
        <v>38</v>
      </c>
      <c r="E30" s="36"/>
      <c r="F30" s="36"/>
      <c r="G30" s="36"/>
      <c r="H30" s="36"/>
      <c r="I30" s="142"/>
      <c r="J30" s="155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3"/>
      <c r="J31" s="152"/>
      <c r="K31" s="152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6" t="s">
        <v>40</v>
      </c>
      <c r="G32" s="36"/>
      <c r="H32" s="36"/>
      <c r="I32" s="157" t="s">
        <v>39</v>
      </c>
      <c r="J32" s="156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8" t="s">
        <v>42</v>
      </c>
      <c r="E33" s="140" t="s">
        <v>43</v>
      </c>
      <c r="F33" s="159">
        <f>ROUND((SUM(BE122:BE203)),  2)</f>
        <v>0</v>
      </c>
      <c r="G33" s="36"/>
      <c r="H33" s="36"/>
      <c r="I33" s="160">
        <v>0.20999999999999999</v>
      </c>
      <c r="J33" s="159">
        <f>ROUND(((SUM(BE122:BE203))*I33),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44</v>
      </c>
      <c r="F34" s="159">
        <f>ROUND((SUM(BF122:BF203)),  2)</f>
        <v>0</v>
      </c>
      <c r="G34" s="36"/>
      <c r="H34" s="36"/>
      <c r="I34" s="160">
        <v>0.14999999999999999</v>
      </c>
      <c r="J34" s="159">
        <f>ROUND(((SUM(BF122:BF203))*I34),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45</v>
      </c>
      <c r="F35" s="159">
        <f>ROUND((SUM(BG122:BG203)),  2)</f>
        <v>0</v>
      </c>
      <c r="G35" s="36"/>
      <c r="H35" s="36"/>
      <c r="I35" s="160">
        <v>0.20999999999999999</v>
      </c>
      <c r="J35" s="15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46</v>
      </c>
      <c r="F36" s="159">
        <f>ROUND((SUM(BH122:BH203)),  2)</f>
        <v>0</v>
      </c>
      <c r="G36" s="36"/>
      <c r="H36" s="36"/>
      <c r="I36" s="160">
        <v>0.14999999999999999</v>
      </c>
      <c r="J36" s="15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47</v>
      </c>
      <c r="F37" s="159">
        <f>ROUND((SUM(BI122:BI203)),  2)</f>
        <v>0</v>
      </c>
      <c r="G37" s="36"/>
      <c r="H37" s="36"/>
      <c r="I37" s="160">
        <v>0</v>
      </c>
      <c r="J37" s="15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4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4"/>
      <c r="L41" s="18"/>
    </row>
    <row r="42" s="1" customFormat="1" ht="14.4" customHeight="1">
      <c r="B42" s="18"/>
      <c r="I42" s="134"/>
      <c r="L42" s="18"/>
    </row>
    <row r="43" s="1" customFormat="1" ht="14.4" customHeight="1">
      <c r="B43" s="18"/>
      <c r="I43" s="134"/>
      <c r="L43" s="18"/>
    </row>
    <row r="44" s="1" customFormat="1" ht="14.4" customHeight="1">
      <c r="B44" s="18"/>
      <c r="I44" s="134"/>
      <c r="L44" s="18"/>
    </row>
    <row r="45" s="1" customFormat="1" ht="14.4" customHeight="1">
      <c r="B45" s="18"/>
      <c r="I45" s="134"/>
      <c r="L45" s="18"/>
    </row>
    <row r="46" s="1" customFormat="1" ht="14.4" customHeight="1">
      <c r="B46" s="18"/>
      <c r="I46" s="134"/>
      <c r="L46" s="18"/>
    </row>
    <row r="47" s="1" customFormat="1" ht="14.4" customHeight="1">
      <c r="B47" s="18"/>
      <c r="I47" s="134"/>
      <c r="L47" s="18"/>
    </row>
    <row r="48" s="1" customFormat="1" ht="14.4" customHeight="1">
      <c r="B48" s="18"/>
      <c r="I48" s="134"/>
      <c r="L48" s="18"/>
    </row>
    <row r="49" s="1" customFormat="1" ht="14.4" customHeight="1">
      <c r="B49" s="18"/>
      <c r="I49" s="134"/>
      <c r="L49" s="18"/>
    </row>
    <row r="50" s="2" customFormat="1" ht="14.4" customHeight="1">
      <c r="B50" s="61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98</v>
      </c>
      <c r="D82" s="38"/>
      <c r="E82" s="38"/>
      <c r="F82" s="38"/>
      <c r="G82" s="38"/>
      <c r="H82" s="38"/>
      <c r="I82" s="14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4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5" t="str">
        <f>E7</f>
        <v>VN Bojkovice - Rekonstrukce BP a manipulační věže</v>
      </c>
      <c r="F85" s="30"/>
      <c r="G85" s="30"/>
      <c r="H85" s="30"/>
      <c r="I85" s="14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14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2859_01 - SO1 – Bezpečnostní přeliv a manipulační věž</v>
      </c>
      <c r="F87" s="38"/>
      <c r="G87" s="38"/>
      <c r="H87" s="38"/>
      <c r="I87" s="14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kraj Zlínský</v>
      </c>
      <c r="G89" s="38"/>
      <c r="H89" s="38"/>
      <c r="I89" s="145" t="s">
        <v>22</v>
      </c>
      <c r="J89" s="77" t="str">
        <f>IF(J12="","",J12)</f>
        <v>17. 10. 2019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7.9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145" t="s">
        <v>31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145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99</v>
      </c>
      <c r="D94" s="187"/>
      <c r="E94" s="187"/>
      <c r="F94" s="187"/>
      <c r="G94" s="187"/>
      <c r="H94" s="187"/>
      <c r="I94" s="188"/>
      <c r="J94" s="189" t="s">
        <v>100</v>
      </c>
      <c r="K94" s="18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0" t="s">
        <v>101</v>
      </c>
      <c r="D96" s="38"/>
      <c r="E96" s="38"/>
      <c r="F96" s="38"/>
      <c r="G96" s="38"/>
      <c r="H96" s="38"/>
      <c r="I96" s="142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91"/>
      <c r="C97" s="192"/>
      <c r="D97" s="193" t="s">
        <v>103</v>
      </c>
      <c r="E97" s="194"/>
      <c r="F97" s="194"/>
      <c r="G97" s="194"/>
      <c r="H97" s="194"/>
      <c r="I97" s="195"/>
      <c r="J97" s="196">
        <f>J123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104</v>
      </c>
      <c r="E98" s="201"/>
      <c r="F98" s="201"/>
      <c r="G98" s="201"/>
      <c r="H98" s="201"/>
      <c r="I98" s="202"/>
      <c r="J98" s="203">
        <f>J124</f>
        <v>0</v>
      </c>
      <c r="K98" s="199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105</v>
      </c>
      <c r="E99" s="201"/>
      <c r="F99" s="201"/>
      <c r="G99" s="201"/>
      <c r="H99" s="201"/>
      <c r="I99" s="202"/>
      <c r="J99" s="203">
        <f>J143</f>
        <v>0</v>
      </c>
      <c r="K99" s="199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106</v>
      </c>
      <c r="E100" s="201"/>
      <c r="F100" s="201"/>
      <c r="G100" s="201"/>
      <c r="H100" s="201"/>
      <c r="I100" s="202"/>
      <c r="J100" s="203">
        <f>J146</f>
        <v>0</v>
      </c>
      <c r="K100" s="199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107</v>
      </c>
      <c r="E101" s="201"/>
      <c r="F101" s="201"/>
      <c r="G101" s="201"/>
      <c r="H101" s="201"/>
      <c r="I101" s="202"/>
      <c r="J101" s="203">
        <f>J192</f>
        <v>0</v>
      </c>
      <c r="K101" s="199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108</v>
      </c>
      <c r="E102" s="201"/>
      <c r="F102" s="201"/>
      <c r="G102" s="201"/>
      <c r="H102" s="201"/>
      <c r="I102" s="202"/>
      <c r="J102" s="203">
        <f>J202</f>
        <v>0</v>
      </c>
      <c r="K102" s="199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4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81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84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109</v>
      </c>
      <c r="D109" s="38"/>
      <c r="E109" s="38"/>
      <c r="F109" s="38"/>
      <c r="G109" s="38"/>
      <c r="H109" s="38"/>
      <c r="I109" s="14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4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14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85" t="str">
        <f>E7</f>
        <v>VN Bojkovice - Rekonstrukce BP a manipulační věže</v>
      </c>
      <c r="F112" s="30"/>
      <c r="G112" s="30"/>
      <c r="H112" s="30"/>
      <c r="I112" s="14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96</v>
      </c>
      <c r="D113" s="38"/>
      <c r="E113" s="38"/>
      <c r="F113" s="38"/>
      <c r="G113" s="38"/>
      <c r="H113" s="38"/>
      <c r="I113" s="14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2859_01 - SO1 – Bezpečnostní přeliv a manipulační věž</v>
      </c>
      <c r="F114" s="38"/>
      <c r="G114" s="38"/>
      <c r="H114" s="38"/>
      <c r="I114" s="14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4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>kraj Zlínský</v>
      </c>
      <c r="G116" s="38"/>
      <c r="H116" s="38"/>
      <c r="I116" s="145" t="s">
        <v>22</v>
      </c>
      <c r="J116" s="77" t="str">
        <f>IF(J12="","",J12)</f>
        <v>17. 10. 2019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4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7.9" customHeight="1">
      <c r="A118" s="36"/>
      <c r="B118" s="37"/>
      <c r="C118" s="30" t="s">
        <v>24</v>
      </c>
      <c r="D118" s="38"/>
      <c r="E118" s="38"/>
      <c r="F118" s="25" t="str">
        <f>E15</f>
        <v>Povodí Moravy, s.p.</v>
      </c>
      <c r="G118" s="38"/>
      <c r="H118" s="38"/>
      <c r="I118" s="145" t="s">
        <v>31</v>
      </c>
      <c r="J118" s="34" t="str">
        <f>E21</f>
        <v>VODNÍ DÍLA - TBD a.s.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29</v>
      </c>
      <c r="D119" s="38"/>
      <c r="E119" s="38"/>
      <c r="F119" s="25" t="str">
        <f>IF(E18="","",E18)</f>
        <v>Vyplň údaj</v>
      </c>
      <c r="G119" s="38"/>
      <c r="H119" s="38"/>
      <c r="I119" s="145" t="s">
        <v>35</v>
      </c>
      <c r="J119" s="34" t="str">
        <f>E24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142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205"/>
      <c r="B121" s="206"/>
      <c r="C121" s="207" t="s">
        <v>110</v>
      </c>
      <c r="D121" s="208" t="s">
        <v>63</v>
      </c>
      <c r="E121" s="208" t="s">
        <v>59</v>
      </c>
      <c r="F121" s="208" t="s">
        <v>60</v>
      </c>
      <c r="G121" s="208" t="s">
        <v>111</v>
      </c>
      <c r="H121" s="208" t="s">
        <v>112</v>
      </c>
      <c r="I121" s="209" t="s">
        <v>113</v>
      </c>
      <c r="J121" s="210" t="s">
        <v>100</v>
      </c>
      <c r="K121" s="211" t="s">
        <v>114</v>
      </c>
      <c r="L121" s="212"/>
      <c r="M121" s="98" t="s">
        <v>1</v>
      </c>
      <c r="N121" s="99" t="s">
        <v>42</v>
      </c>
      <c r="O121" s="99" t="s">
        <v>115</v>
      </c>
      <c r="P121" s="99" t="s">
        <v>116</v>
      </c>
      <c r="Q121" s="99" t="s">
        <v>117</v>
      </c>
      <c r="R121" s="99" t="s">
        <v>118</v>
      </c>
      <c r="S121" s="99" t="s">
        <v>119</v>
      </c>
      <c r="T121" s="100" t="s">
        <v>120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6"/>
      <c r="B122" s="37"/>
      <c r="C122" s="105" t="s">
        <v>121</v>
      </c>
      <c r="D122" s="38"/>
      <c r="E122" s="38"/>
      <c r="F122" s="38"/>
      <c r="G122" s="38"/>
      <c r="H122" s="38"/>
      <c r="I122" s="142"/>
      <c r="J122" s="213">
        <f>BK122</f>
        <v>0</v>
      </c>
      <c r="K122" s="38"/>
      <c r="L122" s="42"/>
      <c r="M122" s="101"/>
      <c r="N122" s="214"/>
      <c r="O122" s="102"/>
      <c r="P122" s="215">
        <f>P123</f>
        <v>0</v>
      </c>
      <c r="Q122" s="102"/>
      <c r="R122" s="215">
        <f>R123</f>
        <v>3.63673154</v>
      </c>
      <c r="S122" s="102"/>
      <c r="T122" s="216">
        <f>T123</f>
        <v>28.662919999999996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77</v>
      </c>
      <c r="AU122" s="15" t="s">
        <v>102</v>
      </c>
      <c r="BK122" s="217">
        <f>BK123</f>
        <v>0</v>
      </c>
    </row>
    <row r="123" s="12" customFormat="1" ht="25.92" customHeight="1">
      <c r="A123" s="12"/>
      <c r="B123" s="218"/>
      <c r="C123" s="219"/>
      <c r="D123" s="220" t="s">
        <v>77</v>
      </c>
      <c r="E123" s="221" t="s">
        <v>122</v>
      </c>
      <c r="F123" s="221" t="s">
        <v>123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P124+P143+P146+P192+P202</f>
        <v>0</v>
      </c>
      <c r="Q123" s="226"/>
      <c r="R123" s="227">
        <f>R124+R143+R146+R192+R202</f>
        <v>3.63673154</v>
      </c>
      <c r="S123" s="226"/>
      <c r="T123" s="228">
        <f>T124+T143+T146+T192+T202</f>
        <v>28.662919999999996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86</v>
      </c>
      <c r="AT123" s="230" t="s">
        <v>77</v>
      </c>
      <c r="AU123" s="230" t="s">
        <v>78</v>
      </c>
      <c r="AY123" s="229" t="s">
        <v>124</v>
      </c>
      <c r="BK123" s="231">
        <f>BK124+BK143+BK146+BK192+BK202</f>
        <v>0</v>
      </c>
    </row>
    <row r="124" s="12" customFormat="1" ht="22.8" customHeight="1">
      <c r="A124" s="12"/>
      <c r="B124" s="218"/>
      <c r="C124" s="219"/>
      <c r="D124" s="220" t="s">
        <v>77</v>
      </c>
      <c r="E124" s="232" t="s">
        <v>125</v>
      </c>
      <c r="F124" s="232" t="s">
        <v>126</v>
      </c>
      <c r="G124" s="219"/>
      <c r="H124" s="219"/>
      <c r="I124" s="222"/>
      <c r="J124" s="233">
        <f>BK124</f>
        <v>0</v>
      </c>
      <c r="K124" s="219"/>
      <c r="L124" s="224"/>
      <c r="M124" s="225"/>
      <c r="N124" s="226"/>
      <c r="O124" s="226"/>
      <c r="P124" s="227">
        <f>SUM(P125:P142)</f>
        <v>0</v>
      </c>
      <c r="Q124" s="226"/>
      <c r="R124" s="227">
        <f>SUM(R125:R142)</f>
        <v>1.75042674</v>
      </c>
      <c r="S124" s="226"/>
      <c r="T124" s="228">
        <f>SUM(T125:T142)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86</v>
      </c>
      <c r="AT124" s="230" t="s">
        <v>77</v>
      </c>
      <c r="AU124" s="230" t="s">
        <v>86</v>
      </c>
      <c r="AY124" s="229" t="s">
        <v>124</v>
      </c>
      <c r="BK124" s="231">
        <f>SUM(BK125:BK142)</f>
        <v>0</v>
      </c>
    </row>
    <row r="125" s="2" customFormat="1" ht="24" customHeight="1">
      <c r="A125" s="36"/>
      <c r="B125" s="37"/>
      <c r="C125" s="234" t="s">
        <v>86</v>
      </c>
      <c r="D125" s="234" t="s">
        <v>127</v>
      </c>
      <c r="E125" s="235" t="s">
        <v>128</v>
      </c>
      <c r="F125" s="236" t="s">
        <v>129</v>
      </c>
      <c r="G125" s="237" t="s">
        <v>130</v>
      </c>
      <c r="H125" s="238">
        <v>18.753</v>
      </c>
      <c r="I125" s="239"/>
      <c r="J125" s="240">
        <f>ROUND(I125*H125,2)</f>
        <v>0</v>
      </c>
      <c r="K125" s="241"/>
      <c r="L125" s="42"/>
      <c r="M125" s="242" t="s">
        <v>1</v>
      </c>
      <c r="N125" s="243" t="s">
        <v>43</v>
      </c>
      <c r="O125" s="89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46" t="s">
        <v>131</v>
      </c>
      <c r="AT125" s="246" t="s">
        <v>127</v>
      </c>
      <c r="AU125" s="246" t="s">
        <v>88</v>
      </c>
      <c r="AY125" s="15" t="s">
        <v>124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5" t="s">
        <v>86</v>
      </c>
      <c r="BK125" s="247">
        <f>ROUND(I125*H125,2)</f>
        <v>0</v>
      </c>
      <c r="BL125" s="15" t="s">
        <v>131</v>
      </c>
      <c r="BM125" s="246" t="s">
        <v>132</v>
      </c>
    </row>
    <row r="126" s="13" customFormat="1">
      <c r="A126" s="13"/>
      <c r="B126" s="248"/>
      <c r="C126" s="249"/>
      <c r="D126" s="250" t="s">
        <v>133</v>
      </c>
      <c r="E126" s="251" t="s">
        <v>1</v>
      </c>
      <c r="F126" s="252" t="s">
        <v>134</v>
      </c>
      <c r="G126" s="249"/>
      <c r="H126" s="253">
        <v>13.674</v>
      </c>
      <c r="I126" s="254"/>
      <c r="J126" s="249"/>
      <c r="K126" s="249"/>
      <c r="L126" s="255"/>
      <c r="M126" s="256"/>
      <c r="N126" s="257"/>
      <c r="O126" s="257"/>
      <c r="P126" s="257"/>
      <c r="Q126" s="257"/>
      <c r="R126" s="257"/>
      <c r="S126" s="257"/>
      <c r="T126" s="25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9" t="s">
        <v>133</v>
      </c>
      <c r="AU126" s="259" t="s">
        <v>88</v>
      </c>
      <c r="AV126" s="13" t="s">
        <v>88</v>
      </c>
      <c r="AW126" s="13" t="s">
        <v>34</v>
      </c>
      <c r="AX126" s="13" t="s">
        <v>78</v>
      </c>
      <c r="AY126" s="259" t="s">
        <v>124</v>
      </c>
    </row>
    <row r="127" s="13" customFormat="1">
      <c r="A127" s="13"/>
      <c r="B127" s="248"/>
      <c r="C127" s="249"/>
      <c r="D127" s="250" t="s">
        <v>133</v>
      </c>
      <c r="E127" s="251" t="s">
        <v>1</v>
      </c>
      <c r="F127" s="252" t="s">
        <v>135</v>
      </c>
      <c r="G127" s="249"/>
      <c r="H127" s="253">
        <v>1.5580000000000001</v>
      </c>
      <c r="I127" s="254"/>
      <c r="J127" s="249"/>
      <c r="K127" s="249"/>
      <c r="L127" s="255"/>
      <c r="M127" s="256"/>
      <c r="N127" s="257"/>
      <c r="O127" s="257"/>
      <c r="P127" s="257"/>
      <c r="Q127" s="257"/>
      <c r="R127" s="257"/>
      <c r="S127" s="257"/>
      <c r="T127" s="25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9" t="s">
        <v>133</v>
      </c>
      <c r="AU127" s="259" t="s">
        <v>88</v>
      </c>
      <c r="AV127" s="13" t="s">
        <v>88</v>
      </c>
      <c r="AW127" s="13" t="s">
        <v>34</v>
      </c>
      <c r="AX127" s="13" t="s">
        <v>78</v>
      </c>
      <c r="AY127" s="259" t="s">
        <v>124</v>
      </c>
    </row>
    <row r="128" s="13" customFormat="1">
      <c r="A128" s="13"/>
      <c r="B128" s="248"/>
      <c r="C128" s="249"/>
      <c r="D128" s="250" t="s">
        <v>133</v>
      </c>
      <c r="E128" s="251" t="s">
        <v>1</v>
      </c>
      <c r="F128" s="252" t="s">
        <v>136</v>
      </c>
      <c r="G128" s="249"/>
      <c r="H128" s="253">
        <v>1.8879999999999999</v>
      </c>
      <c r="I128" s="254"/>
      <c r="J128" s="249"/>
      <c r="K128" s="249"/>
      <c r="L128" s="255"/>
      <c r="M128" s="256"/>
      <c r="N128" s="257"/>
      <c r="O128" s="257"/>
      <c r="P128" s="257"/>
      <c r="Q128" s="257"/>
      <c r="R128" s="257"/>
      <c r="S128" s="257"/>
      <c r="T128" s="25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9" t="s">
        <v>133</v>
      </c>
      <c r="AU128" s="259" t="s">
        <v>88</v>
      </c>
      <c r="AV128" s="13" t="s">
        <v>88</v>
      </c>
      <c r="AW128" s="13" t="s">
        <v>34</v>
      </c>
      <c r="AX128" s="13" t="s">
        <v>78</v>
      </c>
      <c r="AY128" s="259" t="s">
        <v>124</v>
      </c>
    </row>
    <row r="129" s="13" customFormat="1">
      <c r="A129" s="13"/>
      <c r="B129" s="248"/>
      <c r="C129" s="249"/>
      <c r="D129" s="250" t="s">
        <v>133</v>
      </c>
      <c r="E129" s="251" t="s">
        <v>1</v>
      </c>
      <c r="F129" s="252" t="s">
        <v>137</v>
      </c>
      <c r="G129" s="249"/>
      <c r="H129" s="253">
        <v>1.633</v>
      </c>
      <c r="I129" s="254"/>
      <c r="J129" s="249"/>
      <c r="K129" s="249"/>
      <c r="L129" s="255"/>
      <c r="M129" s="256"/>
      <c r="N129" s="257"/>
      <c r="O129" s="257"/>
      <c r="P129" s="257"/>
      <c r="Q129" s="257"/>
      <c r="R129" s="257"/>
      <c r="S129" s="257"/>
      <c r="T129" s="25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9" t="s">
        <v>133</v>
      </c>
      <c r="AU129" s="259" t="s">
        <v>88</v>
      </c>
      <c r="AV129" s="13" t="s">
        <v>88</v>
      </c>
      <c r="AW129" s="13" t="s">
        <v>34</v>
      </c>
      <c r="AX129" s="13" t="s">
        <v>78</v>
      </c>
      <c r="AY129" s="259" t="s">
        <v>124</v>
      </c>
    </row>
    <row r="130" s="2" customFormat="1" ht="16.5" customHeight="1">
      <c r="A130" s="36"/>
      <c r="B130" s="37"/>
      <c r="C130" s="234" t="s">
        <v>88</v>
      </c>
      <c r="D130" s="234" t="s">
        <v>127</v>
      </c>
      <c r="E130" s="235" t="s">
        <v>138</v>
      </c>
      <c r="F130" s="236" t="s">
        <v>139</v>
      </c>
      <c r="G130" s="237" t="s">
        <v>140</v>
      </c>
      <c r="H130" s="238">
        <v>41.859999999999999</v>
      </c>
      <c r="I130" s="239"/>
      <c r="J130" s="240">
        <f>ROUND(I130*H130,2)</f>
        <v>0</v>
      </c>
      <c r="K130" s="241"/>
      <c r="L130" s="42"/>
      <c r="M130" s="242" t="s">
        <v>1</v>
      </c>
      <c r="N130" s="243" t="s">
        <v>43</v>
      </c>
      <c r="O130" s="89"/>
      <c r="P130" s="244">
        <f>O130*H130</f>
        <v>0</v>
      </c>
      <c r="Q130" s="244">
        <v>0.00726</v>
      </c>
      <c r="R130" s="244">
        <f>Q130*H130</f>
        <v>0.3039036</v>
      </c>
      <c r="S130" s="244">
        <v>0</v>
      </c>
      <c r="T130" s="24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46" t="s">
        <v>131</v>
      </c>
      <c r="AT130" s="246" t="s">
        <v>127</v>
      </c>
      <c r="AU130" s="246" t="s">
        <v>88</v>
      </c>
      <c r="AY130" s="15" t="s">
        <v>124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5" t="s">
        <v>86</v>
      </c>
      <c r="BK130" s="247">
        <f>ROUND(I130*H130,2)</f>
        <v>0</v>
      </c>
      <c r="BL130" s="15" t="s">
        <v>131</v>
      </c>
      <c r="BM130" s="246" t="s">
        <v>141</v>
      </c>
    </row>
    <row r="131" s="13" customFormat="1">
      <c r="A131" s="13"/>
      <c r="B131" s="248"/>
      <c r="C131" s="249"/>
      <c r="D131" s="250" t="s">
        <v>133</v>
      </c>
      <c r="E131" s="251" t="s">
        <v>1</v>
      </c>
      <c r="F131" s="252" t="s">
        <v>142</v>
      </c>
      <c r="G131" s="249"/>
      <c r="H131" s="253">
        <v>9.1400000000000006</v>
      </c>
      <c r="I131" s="254"/>
      <c r="J131" s="249"/>
      <c r="K131" s="249"/>
      <c r="L131" s="255"/>
      <c r="M131" s="256"/>
      <c r="N131" s="257"/>
      <c r="O131" s="257"/>
      <c r="P131" s="257"/>
      <c r="Q131" s="257"/>
      <c r="R131" s="257"/>
      <c r="S131" s="257"/>
      <c r="T131" s="25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9" t="s">
        <v>133</v>
      </c>
      <c r="AU131" s="259" t="s">
        <v>88</v>
      </c>
      <c r="AV131" s="13" t="s">
        <v>88</v>
      </c>
      <c r="AW131" s="13" t="s">
        <v>34</v>
      </c>
      <c r="AX131" s="13" t="s">
        <v>78</v>
      </c>
      <c r="AY131" s="259" t="s">
        <v>124</v>
      </c>
    </row>
    <row r="132" s="13" customFormat="1">
      <c r="A132" s="13"/>
      <c r="B132" s="248"/>
      <c r="C132" s="249"/>
      <c r="D132" s="250" t="s">
        <v>133</v>
      </c>
      <c r="E132" s="251" t="s">
        <v>1</v>
      </c>
      <c r="F132" s="252" t="s">
        <v>143</v>
      </c>
      <c r="G132" s="249"/>
      <c r="H132" s="253">
        <v>32.719999999999999</v>
      </c>
      <c r="I132" s="254"/>
      <c r="J132" s="249"/>
      <c r="K132" s="249"/>
      <c r="L132" s="255"/>
      <c r="M132" s="256"/>
      <c r="N132" s="257"/>
      <c r="O132" s="257"/>
      <c r="P132" s="257"/>
      <c r="Q132" s="257"/>
      <c r="R132" s="257"/>
      <c r="S132" s="257"/>
      <c r="T132" s="25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9" t="s">
        <v>133</v>
      </c>
      <c r="AU132" s="259" t="s">
        <v>88</v>
      </c>
      <c r="AV132" s="13" t="s">
        <v>88</v>
      </c>
      <c r="AW132" s="13" t="s">
        <v>34</v>
      </c>
      <c r="AX132" s="13" t="s">
        <v>78</v>
      </c>
      <c r="AY132" s="259" t="s">
        <v>124</v>
      </c>
    </row>
    <row r="133" s="2" customFormat="1" ht="24" customHeight="1">
      <c r="A133" s="36"/>
      <c r="B133" s="37"/>
      <c r="C133" s="234" t="s">
        <v>125</v>
      </c>
      <c r="D133" s="234" t="s">
        <v>127</v>
      </c>
      <c r="E133" s="235" t="s">
        <v>144</v>
      </c>
      <c r="F133" s="236" t="s">
        <v>145</v>
      </c>
      <c r="G133" s="237" t="s">
        <v>140</v>
      </c>
      <c r="H133" s="238">
        <v>41.859999999999999</v>
      </c>
      <c r="I133" s="239"/>
      <c r="J133" s="240">
        <f>ROUND(I133*H133,2)</f>
        <v>0</v>
      </c>
      <c r="K133" s="241"/>
      <c r="L133" s="42"/>
      <c r="M133" s="242" t="s">
        <v>1</v>
      </c>
      <c r="N133" s="243" t="s">
        <v>43</v>
      </c>
      <c r="O133" s="89"/>
      <c r="P133" s="244">
        <f>O133*H133</f>
        <v>0</v>
      </c>
      <c r="Q133" s="244">
        <v>0.00085999999999999998</v>
      </c>
      <c r="R133" s="244">
        <f>Q133*H133</f>
        <v>0.0359996</v>
      </c>
      <c r="S133" s="244">
        <v>0</v>
      </c>
      <c r="T133" s="24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46" t="s">
        <v>131</v>
      </c>
      <c r="AT133" s="246" t="s">
        <v>127</v>
      </c>
      <c r="AU133" s="246" t="s">
        <v>88</v>
      </c>
      <c r="AY133" s="15" t="s">
        <v>124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5" t="s">
        <v>86</v>
      </c>
      <c r="BK133" s="247">
        <f>ROUND(I133*H133,2)</f>
        <v>0</v>
      </c>
      <c r="BL133" s="15" t="s">
        <v>131</v>
      </c>
      <c r="BM133" s="246" t="s">
        <v>146</v>
      </c>
    </row>
    <row r="134" s="13" customFormat="1">
      <c r="A134" s="13"/>
      <c r="B134" s="248"/>
      <c r="C134" s="249"/>
      <c r="D134" s="250" t="s">
        <v>133</v>
      </c>
      <c r="E134" s="251" t="s">
        <v>1</v>
      </c>
      <c r="F134" s="252" t="s">
        <v>142</v>
      </c>
      <c r="G134" s="249"/>
      <c r="H134" s="253">
        <v>9.1400000000000006</v>
      </c>
      <c r="I134" s="254"/>
      <c r="J134" s="249"/>
      <c r="K134" s="249"/>
      <c r="L134" s="255"/>
      <c r="M134" s="256"/>
      <c r="N134" s="257"/>
      <c r="O134" s="257"/>
      <c r="P134" s="257"/>
      <c r="Q134" s="257"/>
      <c r="R134" s="257"/>
      <c r="S134" s="257"/>
      <c r="T134" s="25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9" t="s">
        <v>133</v>
      </c>
      <c r="AU134" s="259" t="s">
        <v>88</v>
      </c>
      <c r="AV134" s="13" t="s">
        <v>88</v>
      </c>
      <c r="AW134" s="13" t="s">
        <v>34</v>
      </c>
      <c r="AX134" s="13" t="s">
        <v>78</v>
      </c>
      <c r="AY134" s="259" t="s">
        <v>124</v>
      </c>
    </row>
    <row r="135" s="13" customFormat="1">
      <c r="A135" s="13"/>
      <c r="B135" s="248"/>
      <c r="C135" s="249"/>
      <c r="D135" s="250" t="s">
        <v>133</v>
      </c>
      <c r="E135" s="251" t="s">
        <v>1</v>
      </c>
      <c r="F135" s="252" t="s">
        <v>143</v>
      </c>
      <c r="G135" s="249"/>
      <c r="H135" s="253">
        <v>32.719999999999999</v>
      </c>
      <c r="I135" s="254"/>
      <c r="J135" s="249"/>
      <c r="K135" s="249"/>
      <c r="L135" s="255"/>
      <c r="M135" s="256"/>
      <c r="N135" s="257"/>
      <c r="O135" s="257"/>
      <c r="P135" s="257"/>
      <c r="Q135" s="257"/>
      <c r="R135" s="257"/>
      <c r="S135" s="257"/>
      <c r="T135" s="25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9" t="s">
        <v>133</v>
      </c>
      <c r="AU135" s="259" t="s">
        <v>88</v>
      </c>
      <c r="AV135" s="13" t="s">
        <v>88</v>
      </c>
      <c r="AW135" s="13" t="s">
        <v>34</v>
      </c>
      <c r="AX135" s="13" t="s">
        <v>78</v>
      </c>
      <c r="AY135" s="259" t="s">
        <v>124</v>
      </c>
    </row>
    <row r="136" s="2" customFormat="1" ht="16.5" customHeight="1">
      <c r="A136" s="36"/>
      <c r="B136" s="37"/>
      <c r="C136" s="234" t="s">
        <v>131</v>
      </c>
      <c r="D136" s="234" t="s">
        <v>127</v>
      </c>
      <c r="E136" s="235" t="s">
        <v>147</v>
      </c>
      <c r="F136" s="236" t="s">
        <v>148</v>
      </c>
      <c r="G136" s="237" t="s">
        <v>149</v>
      </c>
      <c r="H136" s="238">
        <v>0.88100000000000001</v>
      </c>
      <c r="I136" s="239"/>
      <c r="J136" s="240">
        <f>ROUND(I136*H136,2)</f>
        <v>0</v>
      </c>
      <c r="K136" s="241"/>
      <c r="L136" s="42"/>
      <c r="M136" s="242" t="s">
        <v>1</v>
      </c>
      <c r="N136" s="243" t="s">
        <v>43</v>
      </c>
      <c r="O136" s="89"/>
      <c r="P136" s="244">
        <f>O136*H136</f>
        <v>0</v>
      </c>
      <c r="Q136" s="244">
        <v>1.0461400000000001</v>
      </c>
      <c r="R136" s="244">
        <f>Q136*H136</f>
        <v>0.92164934000000009</v>
      </c>
      <c r="S136" s="244">
        <v>0</v>
      </c>
      <c r="T136" s="24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6" t="s">
        <v>131</v>
      </c>
      <c r="AT136" s="246" t="s">
        <v>127</v>
      </c>
      <c r="AU136" s="246" t="s">
        <v>88</v>
      </c>
      <c r="AY136" s="15" t="s">
        <v>124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5" t="s">
        <v>86</v>
      </c>
      <c r="BK136" s="247">
        <f>ROUND(I136*H136,2)</f>
        <v>0</v>
      </c>
      <c r="BL136" s="15" t="s">
        <v>131</v>
      </c>
      <c r="BM136" s="246" t="s">
        <v>150</v>
      </c>
    </row>
    <row r="137" s="13" customFormat="1">
      <c r="A137" s="13"/>
      <c r="B137" s="248"/>
      <c r="C137" s="249"/>
      <c r="D137" s="250" t="s">
        <v>133</v>
      </c>
      <c r="E137" s="251" t="s">
        <v>1</v>
      </c>
      <c r="F137" s="252" t="s">
        <v>151</v>
      </c>
      <c r="G137" s="249"/>
      <c r="H137" s="253">
        <v>0.0030000000000000001</v>
      </c>
      <c r="I137" s="254"/>
      <c r="J137" s="249"/>
      <c r="K137" s="249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133</v>
      </c>
      <c r="AU137" s="259" t="s">
        <v>88</v>
      </c>
      <c r="AV137" s="13" t="s">
        <v>88</v>
      </c>
      <c r="AW137" s="13" t="s">
        <v>34</v>
      </c>
      <c r="AX137" s="13" t="s">
        <v>78</v>
      </c>
      <c r="AY137" s="259" t="s">
        <v>124</v>
      </c>
    </row>
    <row r="138" s="13" customFormat="1">
      <c r="A138" s="13"/>
      <c r="B138" s="248"/>
      <c r="C138" s="249"/>
      <c r="D138" s="250" t="s">
        <v>133</v>
      </c>
      <c r="E138" s="251" t="s">
        <v>1</v>
      </c>
      <c r="F138" s="252" t="s">
        <v>152</v>
      </c>
      <c r="G138" s="249"/>
      <c r="H138" s="253">
        <v>0.066000000000000003</v>
      </c>
      <c r="I138" s="254"/>
      <c r="J138" s="249"/>
      <c r="K138" s="249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133</v>
      </c>
      <c r="AU138" s="259" t="s">
        <v>88</v>
      </c>
      <c r="AV138" s="13" t="s">
        <v>88</v>
      </c>
      <c r="AW138" s="13" t="s">
        <v>34</v>
      </c>
      <c r="AX138" s="13" t="s">
        <v>78</v>
      </c>
      <c r="AY138" s="259" t="s">
        <v>124</v>
      </c>
    </row>
    <row r="139" s="13" customFormat="1">
      <c r="A139" s="13"/>
      <c r="B139" s="248"/>
      <c r="C139" s="249"/>
      <c r="D139" s="250" t="s">
        <v>133</v>
      </c>
      <c r="E139" s="251" t="s">
        <v>1</v>
      </c>
      <c r="F139" s="252" t="s">
        <v>153</v>
      </c>
      <c r="G139" s="249"/>
      <c r="H139" s="253">
        <v>0.255</v>
      </c>
      <c r="I139" s="254"/>
      <c r="J139" s="249"/>
      <c r="K139" s="249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133</v>
      </c>
      <c r="AU139" s="259" t="s">
        <v>88</v>
      </c>
      <c r="AV139" s="13" t="s">
        <v>88</v>
      </c>
      <c r="AW139" s="13" t="s">
        <v>34</v>
      </c>
      <c r="AX139" s="13" t="s">
        <v>78</v>
      </c>
      <c r="AY139" s="259" t="s">
        <v>124</v>
      </c>
    </row>
    <row r="140" s="13" customFormat="1">
      <c r="A140" s="13"/>
      <c r="B140" s="248"/>
      <c r="C140" s="249"/>
      <c r="D140" s="250" t="s">
        <v>133</v>
      </c>
      <c r="E140" s="251" t="s">
        <v>1</v>
      </c>
      <c r="F140" s="252" t="s">
        <v>154</v>
      </c>
      <c r="G140" s="249"/>
      <c r="H140" s="253">
        <v>0.55700000000000005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133</v>
      </c>
      <c r="AU140" s="259" t="s">
        <v>88</v>
      </c>
      <c r="AV140" s="13" t="s">
        <v>88</v>
      </c>
      <c r="AW140" s="13" t="s">
        <v>34</v>
      </c>
      <c r="AX140" s="13" t="s">
        <v>78</v>
      </c>
      <c r="AY140" s="259" t="s">
        <v>124</v>
      </c>
    </row>
    <row r="141" s="2" customFormat="1" ht="16.5" customHeight="1">
      <c r="A141" s="36"/>
      <c r="B141" s="37"/>
      <c r="C141" s="234" t="s">
        <v>155</v>
      </c>
      <c r="D141" s="234" t="s">
        <v>127</v>
      </c>
      <c r="E141" s="235" t="s">
        <v>156</v>
      </c>
      <c r="F141" s="236" t="s">
        <v>157</v>
      </c>
      <c r="G141" s="237" t="s">
        <v>149</v>
      </c>
      <c r="H141" s="238">
        <v>0.46000000000000002</v>
      </c>
      <c r="I141" s="239"/>
      <c r="J141" s="240">
        <f>ROUND(I141*H141,2)</f>
        <v>0</v>
      </c>
      <c r="K141" s="241"/>
      <c r="L141" s="42"/>
      <c r="M141" s="242" t="s">
        <v>1</v>
      </c>
      <c r="N141" s="243" t="s">
        <v>43</v>
      </c>
      <c r="O141" s="89"/>
      <c r="P141" s="244">
        <f>O141*H141</f>
        <v>0</v>
      </c>
      <c r="Q141" s="244">
        <v>1.06277</v>
      </c>
      <c r="R141" s="244">
        <f>Q141*H141</f>
        <v>0.48887420000000004</v>
      </c>
      <c r="S141" s="244">
        <v>0</v>
      </c>
      <c r="T141" s="24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6" t="s">
        <v>131</v>
      </c>
      <c r="AT141" s="246" t="s">
        <v>127</v>
      </c>
      <c r="AU141" s="246" t="s">
        <v>88</v>
      </c>
      <c r="AY141" s="15" t="s">
        <v>124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5" t="s">
        <v>86</v>
      </c>
      <c r="BK141" s="247">
        <f>ROUND(I141*H141,2)</f>
        <v>0</v>
      </c>
      <c r="BL141" s="15" t="s">
        <v>131</v>
      </c>
      <c r="BM141" s="246" t="s">
        <v>158</v>
      </c>
    </row>
    <row r="142" s="13" customFormat="1">
      <c r="A142" s="13"/>
      <c r="B142" s="248"/>
      <c r="C142" s="249"/>
      <c r="D142" s="250" t="s">
        <v>133</v>
      </c>
      <c r="E142" s="251" t="s">
        <v>1</v>
      </c>
      <c r="F142" s="252" t="s">
        <v>159</v>
      </c>
      <c r="G142" s="249"/>
      <c r="H142" s="253">
        <v>0.46000000000000002</v>
      </c>
      <c r="I142" s="254"/>
      <c r="J142" s="249"/>
      <c r="K142" s="249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133</v>
      </c>
      <c r="AU142" s="259" t="s">
        <v>88</v>
      </c>
      <c r="AV142" s="13" t="s">
        <v>88</v>
      </c>
      <c r="AW142" s="13" t="s">
        <v>34</v>
      </c>
      <c r="AX142" s="13" t="s">
        <v>86</v>
      </c>
      <c r="AY142" s="259" t="s">
        <v>124</v>
      </c>
    </row>
    <row r="143" s="12" customFormat="1" ht="22.8" customHeight="1">
      <c r="A143" s="12"/>
      <c r="B143" s="218"/>
      <c r="C143" s="219"/>
      <c r="D143" s="220" t="s">
        <v>77</v>
      </c>
      <c r="E143" s="232" t="s">
        <v>160</v>
      </c>
      <c r="F143" s="232" t="s">
        <v>161</v>
      </c>
      <c r="G143" s="219"/>
      <c r="H143" s="219"/>
      <c r="I143" s="222"/>
      <c r="J143" s="233">
        <f>BK143</f>
        <v>0</v>
      </c>
      <c r="K143" s="219"/>
      <c r="L143" s="224"/>
      <c r="M143" s="225"/>
      <c r="N143" s="226"/>
      <c r="O143" s="226"/>
      <c r="P143" s="227">
        <f>SUM(P144:P145)</f>
        <v>0</v>
      </c>
      <c r="Q143" s="226"/>
      <c r="R143" s="227">
        <f>SUM(R144:R145)</f>
        <v>0</v>
      </c>
      <c r="S143" s="226"/>
      <c r="T143" s="228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9" t="s">
        <v>86</v>
      </c>
      <c r="AT143" s="230" t="s">
        <v>77</v>
      </c>
      <c r="AU143" s="230" t="s">
        <v>86</v>
      </c>
      <c r="AY143" s="229" t="s">
        <v>124</v>
      </c>
      <c r="BK143" s="231">
        <f>SUM(BK144:BK145)</f>
        <v>0</v>
      </c>
    </row>
    <row r="144" s="2" customFormat="1" ht="24" customHeight="1">
      <c r="A144" s="36"/>
      <c r="B144" s="37"/>
      <c r="C144" s="234" t="s">
        <v>160</v>
      </c>
      <c r="D144" s="234" t="s">
        <v>127</v>
      </c>
      <c r="E144" s="235" t="s">
        <v>162</v>
      </c>
      <c r="F144" s="236" t="s">
        <v>163</v>
      </c>
      <c r="G144" s="237" t="s">
        <v>140</v>
      </c>
      <c r="H144" s="238">
        <v>14.800000000000001</v>
      </c>
      <c r="I144" s="239"/>
      <c r="J144" s="240">
        <f>ROUND(I144*H144,2)</f>
        <v>0</v>
      </c>
      <c r="K144" s="241"/>
      <c r="L144" s="42"/>
      <c r="M144" s="242" t="s">
        <v>1</v>
      </c>
      <c r="N144" s="243" t="s">
        <v>43</v>
      </c>
      <c r="O144" s="89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6" t="s">
        <v>131</v>
      </c>
      <c r="AT144" s="246" t="s">
        <v>127</v>
      </c>
      <c r="AU144" s="246" t="s">
        <v>88</v>
      </c>
      <c r="AY144" s="15" t="s">
        <v>124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5" t="s">
        <v>86</v>
      </c>
      <c r="BK144" s="247">
        <f>ROUND(I144*H144,2)</f>
        <v>0</v>
      </c>
      <c r="BL144" s="15" t="s">
        <v>131</v>
      </c>
      <c r="BM144" s="246" t="s">
        <v>164</v>
      </c>
    </row>
    <row r="145" s="13" customFormat="1">
      <c r="A145" s="13"/>
      <c r="B145" s="248"/>
      <c r="C145" s="249"/>
      <c r="D145" s="250" t="s">
        <v>133</v>
      </c>
      <c r="E145" s="251" t="s">
        <v>1</v>
      </c>
      <c r="F145" s="252" t="s">
        <v>165</v>
      </c>
      <c r="G145" s="249"/>
      <c r="H145" s="253">
        <v>14.800000000000001</v>
      </c>
      <c r="I145" s="254"/>
      <c r="J145" s="249"/>
      <c r="K145" s="249"/>
      <c r="L145" s="255"/>
      <c r="M145" s="256"/>
      <c r="N145" s="257"/>
      <c r="O145" s="257"/>
      <c r="P145" s="257"/>
      <c r="Q145" s="257"/>
      <c r="R145" s="257"/>
      <c r="S145" s="257"/>
      <c r="T145" s="25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9" t="s">
        <v>133</v>
      </c>
      <c r="AU145" s="259" t="s">
        <v>88</v>
      </c>
      <c r="AV145" s="13" t="s">
        <v>88</v>
      </c>
      <c r="AW145" s="13" t="s">
        <v>34</v>
      </c>
      <c r="AX145" s="13" t="s">
        <v>78</v>
      </c>
      <c r="AY145" s="259" t="s">
        <v>124</v>
      </c>
    </row>
    <row r="146" s="12" customFormat="1" ht="22.8" customHeight="1">
      <c r="A146" s="12"/>
      <c r="B146" s="218"/>
      <c r="C146" s="219"/>
      <c r="D146" s="220" t="s">
        <v>77</v>
      </c>
      <c r="E146" s="232" t="s">
        <v>166</v>
      </c>
      <c r="F146" s="232" t="s">
        <v>167</v>
      </c>
      <c r="G146" s="219"/>
      <c r="H146" s="219"/>
      <c r="I146" s="222"/>
      <c r="J146" s="233">
        <f>BK146</f>
        <v>0</v>
      </c>
      <c r="K146" s="219"/>
      <c r="L146" s="224"/>
      <c r="M146" s="225"/>
      <c r="N146" s="226"/>
      <c r="O146" s="226"/>
      <c r="P146" s="227">
        <f>SUM(P147:P191)</f>
        <v>0</v>
      </c>
      <c r="Q146" s="226"/>
      <c r="R146" s="227">
        <f>SUM(R147:R191)</f>
        <v>1.8863048</v>
      </c>
      <c r="S146" s="226"/>
      <c r="T146" s="228">
        <f>SUM(T147:T191)</f>
        <v>28.662919999999996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9" t="s">
        <v>86</v>
      </c>
      <c r="AT146" s="230" t="s">
        <v>77</v>
      </c>
      <c r="AU146" s="230" t="s">
        <v>86</v>
      </c>
      <c r="AY146" s="229" t="s">
        <v>124</v>
      </c>
      <c r="BK146" s="231">
        <f>SUM(BK147:BK191)</f>
        <v>0</v>
      </c>
    </row>
    <row r="147" s="2" customFormat="1" ht="24" customHeight="1">
      <c r="A147" s="36"/>
      <c r="B147" s="37"/>
      <c r="C147" s="234" t="s">
        <v>168</v>
      </c>
      <c r="D147" s="234" t="s">
        <v>127</v>
      </c>
      <c r="E147" s="235" t="s">
        <v>169</v>
      </c>
      <c r="F147" s="236" t="s">
        <v>170</v>
      </c>
      <c r="G147" s="237" t="s">
        <v>140</v>
      </c>
      <c r="H147" s="238">
        <v>31.800000000000001</v>
      </c>
      <c r="I147" s="239"/>
      <c r="J147" s="240">
        <f>ROUND(I147*H147,2)</f>
        <v>0</v>
      </c>
      <c r="K147" s="241"/>
      <c r="L147" s="42"/>
      <c r="M147" s="242" t="s">
        <v>1</v>
      </c>
      <c r="N147" s="243" t="s">
        <v>43</v>
      </c>
      <c r="O147" s="89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46" t="s">
        <v>131</v>
      </c>
      <c r="AT147" s="246" t="s">
        <v>127</v>
      </c>
      <c r="AU147" s="246" t="s">
        <v>88</v>
      </c>
      <c r="AY147" s="15" t="s">
        <v>124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5" t="s">
        <v>86</v>
      </c>
      <c r="BK147" s="247">
        <f>ROUND(I147*H147,2)</f>
        <v>0</v>
      </c>
      <c r="BL147" s="15" t="s">
        <v>131</v>
      </c>
      <c r="BM147" s="246" t="s">
        <v>171</v>
      </c>
    </row>
    <row r="148" s="13" customFormat="1">
      <c r="A148" s="13"/>
      <c r="B148" s="248"/>
      <c r="C148" s="249"/>
      <c r="D148" s="250" t="s">
        <v>133</v>
      </c>
      <c r="E148" s="251" t="s">
        <v>1</v>
      </c>
      <c r="F148" s="252" t="s">
        <v>172</v>
      </c>
      <c r="G148" s="249"/>
      <c r="H148" s="253">
        <v>31.800000000000001</v>
      </c>
      <c r="I148" s="254"/>
      <c r="J148" s="249"/>
      <c r="K148" s="249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133</v>
      </c>
      <c r="AU148" s="259" t="s">
        <v>88</v>
      </c>
      <c r="AV148" s="13" t="s">
        <v>88</v>
      </c>
      <c r="AW148" s="13" t="s">
        <v>34</v>
      </c>
      <c r="AX148" s="13" t="s">
        <v>86</v>
      </c>
      <c r="AY148" s="259" t="s">
        <v>124</v>
      </c>
    </row>
    <row r="149" s="2" customFormat="1" ht="24" customHeight="1">
      <c r="A149" s="36"/>
      <c r="B149" s="37"/>
      <c r="C149" s="234" t="s">
        <v>173</v>
      </c>
      <c r="D149" s="234" t="s">
        <v>127</v>
      </c>
      <c r="E149" s="235" t="s">
        <v>174</v>
      </c>
      <c r="F149" s="236" t="s">
        <v>175</v>
      </c>
      <c r="G149" s="237" t="s">
        <v>140</v>
      </c>
      <c r="H149" s="238">
        <v>1908</v>
      </c>
      <c r="I149" s="239"/>
      <c r="J149" s="240">
        <f>ROUND(I149*H149,2)</f>
        <v>0</v>
      </c>
      <c r="K149" s="241"/>
      <c r="L149" s="42"/>
      <c r="M149" s="242" t="s">
        <v>1</v>
      </c>
      <c r="N149" s="243" t="s">
        <v>43</v>
      </c>
      <c r="O149" s="89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46" t="s">
        <v>131</v>
      </c>
      <c r="AT149" s="246" t="s">
        <v>127</v>
      </c>
      <c r="AU149" s="246" t="s">
        <v>88</v>
      </c>
      <c r="AY149" s="15" t="s">
        <v>124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5" t="s">
        <v>86</v>
      </c>
      <c r="BK149" s="247">
        <f>ROUND(I149*H149,2)</f>
        <v>0</v>
      </c>
      <c r="BL149" s="15" t="s">
        <v>131</v>
      </c>
      <c r="BM149" s="246" t="s">
        <v>176</v>
      </c>
    </row>
    <row r="150" s="13" customFormat="1">
      <c r="A150" s="13"/>
      <c r="B150" s="248"/>
      <c r="C150" s="249"/>
      <c r="D150" s="250" t="s">
        <v>133</v>
      </c>
      <c r="E150" s="251" t="s">
        <v>1</v>
      </c>
      <c r="F150" s="252" t="s">
        <v>177</v>
      </c>
      <c r="G150" s="249"/>
      <c r="H150" s="253">
        <v>1908</v>
      </c>
      <c r="I150" s="254"/>
      <c r="J150" s="249"/>
      <c r="K150" s="249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133</v>
      </c>
      <c r="AU150" s="259" t="s">
        <v>88</v>
      </c>
      <c r="AV150" s="13" t="s">
        <v>88</v>
      </c>
      <c r="AW150" s="13" t="s">
        <v>34</v>
      </c>
      <c r="AX150" s="13" t="s">
        <v>86</v>
      </c>
      <c r="AY150" s="259" t="s">
        <v>124</v>
      </c>
    </row>
    <row r="151" s="2" customFormat="1" ht="24" customHeight="1">
      <c r="A151" s="36"/>
      <c r="B151" s="37"/>
      <c r="C151" s="234" t="s">
        <v>166</v>
      </c>
      <c r="D151" s="234" t="s">
        <v>127</v>
      </c>
      <c r="E151" s="235" t="s">
        <v>178</v>
      </c>
      <c r="F151" s="236" t="s">
        <v>179</v>
      </c>
      <c r="G151" s="237" t="s">
        <v>140</v>
      </c>
      <c r="H151" s="238">
        <v>31.800000000000001</v>
      </c>
      <c r="I151" s="239"/>
      <c r="J151" s="240">
        <f>ROUND(I151*H151,2)</f>
        <v>0</v>
      </c>
      <c r="K151" s="241"/>
      <c r="L151" s="42"/>
      <c r="M151" s="242" t="s">
        <v>1</v>
      </c>
      <c r="N151" s="243" t="s">
        <v>43</v>
      </c>
      <c r="O151" s="89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6" t="s">
        <v>131</v>
      </c>
      <c r="AT151" s="246" t="s">
        <v>127</v>
      </c>
      <c r="AU151" s="246" t="s">
        <v>88</v>
      </c>
      <c r="AY151" s="15" t="s">
        <v>124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5" t="s">
        <v>86</v>
      </c>
      <c r="BK151" s="247">
        <f>ROUND(I151*H151,2)</f>
        <v>0</v>
      </c>
      <c r="BL151" s="15" t="s">
        <v>131</v>
      </c>
      <c r="BM151" s="246" t="s">
        <v>180</v>
      </c>
    </row>
    <row r="152" s="13" customFormat="1">
      <c r="A152" s="13"/>
      <c r="B152" s="248"/>
      <c r="C152" s="249"/>
      <c r="D152" s="250" t="s">
        <v>133</v>
      </c>
      <c r="E152" s="251" t="s">
        <v>1</v>
      </c>
      <c r="F152" s="252" t="s">
        <v>172</v>
      </c>
      <c r="G152" s="249"/>
      <c r="H152" s="253">
        <v>31.800000000000001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133</v>
      </c>
      <c r="AU152" s="259" t="s">
        <v>88</v>
      </c>
      <c r="AV152" s="13" t="s">
        <v>88</v>
      </c>
      <c r="AW152" s="13" t="s">
        <v>34</v>
      </c>
      <c r="AX152" s="13" t="s">
        <v>86</v>
      </c>
      <c r="AY152" s="259" t="s">
        <v>124</v>
      </c>
    </row>
    <row r="153" s="2" customFormat="1" ht="24" customHeight="1">
      <c r="A153" s="36"/>
      <c r="B153" s="37"/>
      <c r="C153" s="234" t="s">
        <v>181</v>
      </c>
      <c r="D153" s="234" t="s">
        <v>127</v>
      </c>
      <c r="E153" s="235" t="s">
        <v>182</v>
      </c>
      <c r="F153" s="236" t="s">
        <v>183</v>
      </c>
      <c r="G153" s="237" t="s">
        <v>184</v>
      </c>
      <c r="H153" s="238">
        <v>8</v>
      </c>
      <c r="I153" s="239"/>
      <c r="J153" s="240">
        <f>ROUND(I153*H153,2)</f>
        <v>0</v>
      </c>
      <c r="K153" s="241"/>
      <c r="L153" s="42"/>
      <c r="M153" s="242" t="s">
        <v>1</v>
      </c>
      <c r="N153" s="243" t="s">
        <v>43</v>
      </c>
      <c r="O153" s="89"/>
      <c r="P153" s="244">
        <f>O153*H153</f>
        <v>0</v>
      </c>
      <c r="Q153" s="244">
        <v>0.00181</v>
      </c>
      <c r="R153" s="244">
        <f>Q153*H153</f>
        <v>0.01448</v>
      </c>
      <c r="S153" s="244">
        <v>0</v>
      </c>
      <c r="T153" s="24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6" t="s">
        <v>131</v>
      </c>
      <c r="AT153" s="246" t="s">
        <v>127</v>
      </c>
      <c r="AU153" s="246" t="s">
        <v>88</v>
      </c>
      <c r="AY153" s="15" t="s">
        <v>124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5" t="s">
        <v>86</v>
      </c>
      <c r="BK153" s="247">
        <f>ROUND(I153*H153,2)</f>
        <v>0</v>
      </c>
      <c r="BL153" s="15" t="s">
        <v>131</v>
      </c>
      <c r="BM153" s="246" t="s">
        <v>185</v>
      </c>
    </row>
    <row r="154" s="2" customFormat="1" ht="16.5" customHeight="1">
      <c r="A154" s="36"/>
      <c r="B154" s="37"/>
      <c r="C154" s="260" t="s">
        <v>186</v>
      </c>
      <c r="D154" s="260" t="s">
        <v>187</v>
      </c>
      <c r="E154" s="261" t="s">
        <v>188</v>
      </c>
      <c r="F154" s="262" t="s">
        <v>189</v>
      </c>
      <c r="G154" s="263" t="s">
        <v>184</v>
      </c>
      <c r="H154" s="264">
        <v>8</v>
      </c>
      <c r="I154" s="265"/>
      <c r="J154" s="266">
        <f>ROUND(I154*H154,2)</f>
        <v>0</v>
      </c>
      <c r="K154" s="267"/>
      <c r="L154" s="268"/>
      <c r="M154" s="269" t="s">
        <v>1</v>
      </c>
      <c r="N154" s="270" t="s">
        <v>43</v>
      </c>
      <c r="O154" s="89"/>
      <c r="P154" s="244">
        <f>O154*H154</f>
        <v>0</v>
      </c>
      <c r="Q154" s="244">
        <v>0.0012899999999999999</v>
      </c>
      <c r="R154" s="244">
        <f>Q154*H154</f>
        <v>0.010319999999999999</v>
      </c>
      <c r="S154" s="244">
        <v>0</v>
      </c>
      <c r="T154" s="24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6" t="s">
        <v>173</v>
      </c>
      <c r="AT154" s="246" t="s">
        <v>187</v>
      </c>
      <c r="AU154" s="246" t="s">
        <v>88</v>
      </c>
      <c r="AY154" s="15" t="s">
        <v>124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5" t="s">
        <v>86</v>
      </c>
      <c r="BK154" s="247">
        <f>ROUND(I154*H154,2)</f>
        <v>0</v>
      </c>
      <c r="BL154" s="15" t="s">
        <v>131</v>
      </c>
      <c r="BM154" s="246" t="s">
        <v>190</v>
      </c>
    </row>
    <row r="155" s="2" customFormat="1" ht="16.5" customHeight="1">
      <c r="A155" s="36"/>
      <c r="B155" s="37"/>
      <c r="C155" s="234" t="s">
        <v>191</v>
      </c>
      <c r="D155" s="234" t="s">
        <v>127</v>
      </c>
      <c r="E155" s="235" t="s">
        <v>192</v>
      </c>
      <c r="F155" s="236" t="s">
        <v>193</v>
      </c>
      <c r="G155" s="237" t="s">
        <v>130</v>
      </c>
      <c r="H155" s="238">
        <v>2.2360000000000002</v>
      </c>
      <c r="I155" s="239"/>
      <c r="J155" s="240">
        <f>ROUND(I155*H155,2)</f>
        <v>0</v>
      </c>
      <c r="K155" s="241"/>
      <c r="L155" s="42"/>
      <c r="M155" s="242" t="s">
        <v>1</v>
      </c>
      <c r="N155" s="243" t="s">
        <v>43</v>
      </c>
      <c r="O155" s="89"/>
      <c r="P155" s="244">
        <f>O155*H155</f>
        <v>0</v>
      </c>
      <c r="Q155" s="244">
        <v>0</v>
      </c>
      <c r="R155" s="244">
        <f>Q155*H155</f>
        <v>0</v>
      </c>
      <c r="S155" s="244">
        <v>2.3999999999999999</v>
      </c>
      <c r="T155" s="245">
        <f>S155*H155</f>
        <v>5.3664000000000005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6" t="s">
        <v>131</v>
      </c>
      <c r="AT155" s="246" t="s">
        <v>127</v>
      </c>
      <c r="AU155" s="246" t="s">
        <v>88</v>
      </c>
      <c r="AY155" s="15" t="s">
        <v>124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5" t="s">
        <v>86</v>
      </c>
      <c r="BK155" s="247">
        <f>ROUND(I155*H155,2)</f>
        <v>0</v>
      </c>
      <c r="BL155" s="15" t="s">
        <v>131</v>
      </c>
      <c r="BM155" s="246" t="s">
        <v>194</v>
      </c>
    </row>
    <row r="156" s="13" customFormat="1">
      <c r="A156" s="13"/>
      <c r="B156" s="248"/>
      <c r="C156" s="249"/>
      <c r="D156" s="250" t="s">
        <v>133</v>
      </c>
      <c r="E156" s="251" t="s">
        <v>1</v>
      </c>
      <c r="F156" s="252" t="s">
        <v>195</v>
      </c>
      <c r="G156" s="249"/>
      <c r="H156" s="253">
        <v>1.6000000000000001</v>
      </c>
      <c r="I156" s="254"/>
      <c r="J156" s="249"/>
      <c r="K156" s="249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133</v>
      </c>
      <c r="AU156" s="259" t="s">
        <v>88</v>
      </c>
      <c r="AV156" s="13" t="s">
        <v>88</v>
      </c>
      <c r="AW156" s="13" t="s">
        <v>34</v>
      </c>
      <c r="AX156" s="13" t="s">
        <v>78</v>
      </c>
      <c r="AY156" s="259" t="s">
        <v>124</v>
      </c>
    </row>
    <row r="157" s="13" customFormat="1">
      <c r="A157" s="13"/>
      <c r="B157" s="248"/>
      <c r="C157" s="249"/>
      <c r="D157" s="250" t="s">
        <v>133</v>
      </c>
      <c r="E157" s="251" t="s">
        <v>1</v>
      </c>
      <c r="F157" s="252" t="s">
        <v>196</v>
      </c>
      <c r="G157" s="249"/>
      <c r="H157" s="253">
        <v>0.63600000000000001</v>
      </c>
      <c r="I157" s="254"/>
      <c r="J157" s="249"/>
      <c r="K157" s="249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133</v>
      </c>
      <c r="AU157" s="259" t="s">
        <v>88</v>
      </c>
      <c r="AV157" s="13" t="s">
        <v>88</v>
      </c>
      <c r="AW157" s="13" t="s">
        <v>34</v>
      </c>
      <c r="AX157" s="13" t="s">
        <v>78</v>
      </c>
      <c r="AY157" s="259" t="s">
        <v>124</v>
      </c>
    </row>
    <row r="158" s="2" customFormat="1" ht="16.5" customHeight="1">
      <c r="A158" s="36"/>
      <c r="B158" s="37"/>
      <c r="C158" s="234" t="s">
        <v>197</v>
      </c>
      <c r="D158" s="234" t="s">
        <v>127</v>
      </c>
      <c r="E158" s="235" t="s">
        <v>198</v>
      </c>
      <c r="F158" s="236" t="s">
        <v>199</v>
      </c>
      <c r="G158" s="237" t="s">
        <v>130</v>
      </c>
      <c r="H158" s="238">
        <v>8.407</v>
      </c>
      <c r="I158" s="239"/>
      <c r="J158" s="240">
        <f>ROUND(I158*H158,2)</f>
        <v>0</v>
      </c>
      <c r="K158" s="241"/>
      <c r="L158" s="42"/>
      <c r="M158" s="242" t="s">
        <v>1</v>
      </c>
      <c r="N158" s="243" t="s">
        <v>43</v>
      </c>
      <c r="O158" s="89"/>
      <c r="P158" s="244">
        <f>O158*H158</f>
        <v>0</v>
      </c>
      <c r="Q158" s="244">
        <v>0</v>
      </c>
      <c r="R158" s="244">
        <f>Q158*H158</f>
        <v>0</v>
      </c>
      <c r="S158" s="244">
        <v>2.3999999999999999</v>
      </c>
      <c r="T158" s="245">
        <f>S158*H158</f>
        <v>20.1768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46" t="s">
        <v>131</v>
      </c>
      <c r="AT158" s="246" t="s">
        <v>127</v>
      </c>
      <c r="AU158" s="246" t="s">
        <v>88</v>
      </c>
      <c r="AY158" s="15" t="s">
        <v>124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5" t="s">
        <v>86</v>
      </c>
      <c r="BK158" s="247">
        <f>ROUND(I158*H158,2)</f>
        <v>0</v>
      </c>
      <c r="BL158" s="15" t="s">
        <v>131</v>
      </c>
      <c r="BM158" s="246" t="s">
        <v>200</v>
      </c>
    </row>
    <row r="159" s="13" customFormat="1">
      <c r="A159" s="13"/>
      <c r="B159" s="248"/>
      <c r="C159" s="249"/>
      <c r="D159" s="250" t="s">
        <v>133</v>
      </c>
      <c r="E159" s="251" t="s">
        <v>1</v>
      </c>
      <c r="F159" s="252" t="s">
        <v>201</v>
      </c>
      <c r="G159" s="249"/>
      <c r="H159" s="253">
        <v>8.3740000000000006</v>
      </c>
      <c r="I159" s="254"/>
      <c r="J159" s="249"/>
      <c r="K159" s="249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133</v>
      </c>
      <c r="AU159" s="259" t="s">
        <v>88</v>
      </c>
      <c r="AV159" s="13" t="s">
        <v>88</v>
      </c>
      <c r="AW159" s="13" t="s">
        <v>34</v>
      </c>
      <c r="AX159" s="13" t="s">
        <v>78</v>
      </c>
      <c r="AY159" s="259" t="s">
        <v>124</v>
      </c>
    </row>
    <row r="160" s="13" customFormat="1">
      <c r="A160" s="13"/>
      <c r="B160" s="248"/>
      <c r="C160" s="249"/>
      <c r="D160" s="250" t="s">
        <v>133</v>
      </c>
      <c r="E160" s="251" t="s">
        <v>1</v>
      </c>
      <c r="F160" s="252" t="s">
        <v>202</v>
      </c>
      <c r="G160" s="249"/>
      <c r="H160" s="253">
        <v>0.033000000000000002</v>
      </c>
      <c r="I160" s="254"/>
      <c r="J160" s="249"/>
      <c r="K160" s="249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133</v>
      </c>
      <c r="AU160" s="259" t="s">
        <v>88</v>
      </c>
      <c r="AV160" s="13" t="s">
        <v>88</v>
      </c>
      <c r="AW160" s="13" t="s">
        <v>34</v>
      </c>
      <c r="AX160" s="13" t="s">
        <v>78</v>
      </c>
      <c r="AY160" s="259" t="s">
        <v>124</v>
      </c>
    </row>
    <row r="161" s="2" customFormat="1" ht="24" customHeight="1">
      <c r="A161" s="36"/>
      <c r="B161" s="37"/>
      <c r="C161" s="234" t="s">
        <v>203</v>
      </c>
      <c r="D161" s="234" t="s">
        <v>127</v>
      </c>
      <c r="E161" s="235" t="s">
        <v>204</v>
      </c>
      <c r="F161" s="236" t="s">
        <v>205</v>
      </c>
      <c r="G161" s="237" t="s">
        <v>140</v>
      </c>
      <c r="H161" s="238">
        <v>14.800000000000001</v>
      </c>
      <c r="I161" s="239"/>
      <c r="J161" s="240">
        <f>ROUND(I161*H161,2)</f>
        <v>0</v>
      </c>
      <c r="K161" s="241"/>
      <c r="L161" s="42"/>
      <c r="M161" s="242" t="s">
        <v>1</v>
      </c>
      <c r="N161" s="243" t="s">
        <v>43</v>
      </c>
      <c r="O161" s="89"/>
      <c r="P161" s="244">
        <f>O161*H161</f>
        <v>0</v>
      </c>
      <c r="Q161" s="244">
        <v>0</v>
      </c>
      <c r="R161" s="244">
        <f>Q161*H161</f>
        <v>0</v>
      </c>
      <c r="S161" s="244">
        <v>0.070000000000000007</v>
      </c>
      <c r="T161" s="245">
        <f>S161*H161</f>
        <v>1.0360000000000003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6" t="s">
        <v>131</v>
      </c>
      <c r="AT161" s="246" t="s">
        <v>127</v>
      </c>
      <c r="AU161" s="246" t="s">
        <v>88</v>
      </c>
      <c r="AY161" s="15" t="s">
        <v>124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5" t="s">
        <v>86</v>
      </c>
      <c r="BK161" s="247">
        <f>ROUND(I161*H161,2)</f>
        <v>0</v>
      </c>
      <c r="BL161" s="15" t="s">
        <v>131</v>
      </c>
      <c r="BM161" s="246" t="s">
        <v>206</v>
      </c>
    </row>
    <row r="162" s="13" customFormat="1">
      <c r="A162" s="13"/>
      <c r="B162" s="248"/>
      <c r="C162" s="249"/>
      <c r="D162" s="250" t="s">
        <v>133</v>
      </c>
      <c r="E162" s="251" t="s">
        <v>1</v>
      </c>
      <c r="F162" s="252" t="s">
        <v>165</v>
      </c>
      <c r="G162" s="249"/>
      <c r="H162" s="253">
        <v>14.800000000000001</v>
      </c>
      <c r="I162" s="254"/>
      <c r="J162" s="249"/>
      <c r="K162" s="249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133</v>
      </c>
      <c r="AU162" s="259" t="s">
        <v>88</v>
      </c>
      <c r="AV162" s="13" t="s">
        <v>88</v>
      </c>
      <c r="AW162" s="13" t="s">
        <v>34</v>
      </c>
      <c r="AX162" s="13" t="s">
        <v>78</v>
      </c>
      <c r="AY162" s="259" t="s">
        <v>124</v>
      </c>
    </row>
    <row r="163" s="2" customFormat="1" ht="24" customHeight="1">
      <c r="A163" s="36"/>
      <c r="B163" s="37"/>
      <c r="C163" s="234" t="s">
        <v>8</v>
      </c>
      <c r="D163" s="234" t="s">
        <v>127</v>
      </c>
      <c r="E163" s="235" t="s">
        <v>207</v>
      </c>
      <c r="F163" s="236" t="s">
        <v>208</v>
      </c>
      <c r="G163" s="237" t="s">
        <v>140</v>
      </c>
      <c r="H163" s="238">
        <v>14.800000000000001</v>
      </c>
      <c r="I163" s="239"/>
      <c r="J163" s="240">
        <f>ROUND(I163*H163,2)</f>
        <v>0</v>
      </c>
      <c r="K163" s="241"/>
      <c r="L163" s="42"/>
      <c r="M163" s="242" t="s">
        <v>1</v>
      </c>
      <c r="N163" s="243" t="s">
        <v>43</v>
      </c>
      <c r="O163" s="89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46" t="s">
        <v>131</v>
      </c>
      <c r="AT163" s="246" t="s">
        <v>127</v>
      </c>
      <c r="AU163" s="246" t="s">
        <v>88</v>
      </c>
      <c r="AY163" s="15" t="s">
        <v>124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5" t="s">
        <v>86</v>
      </c>
      <c r="BK163" s="247">
        <f>ROUND(I163*H163,2)</f>
        <v>0</v>
      </c>
      <c r="BL163" s="15" t="s">
        <v>131</v>
      </c>
      <c r="BM163" s="246" t="s">
        <v>209</v>
      </c>
    </row>
    <row r="164" s="13" customFormat="1">
      <c r="A164" s="13"/>
      <c r="B164" s="248"/>
      <c r="C164" s="249"/>
      <c r="D164" s="250" t="s">
        <v>133</v>
      </c>
      <c r="E164" s="251" t="s">
        <v>1</v>
      </c>
      <c r="F164" s="252" t="s">
        <v>165</v>
      </c>
      <c r="G164" s="249"/>
      <c r="H164" s="253">
        <v>14.800000000000001</v>
      </c>
      <c r="I164" s="254"/>
      <c r="J164" s="249"/>
      <c r="K164" s="249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133</v>
      </c>
      <c r="AU164" s="259" t="s">
        <v>88</v>
      </c>
      <c r="AV164" s="13" t="s">
        <v>88</v>
      </c>
      <c r="AW164" s="13" t="s">
        <v>34</v>
      </c>
      <c r="AX164" s="13" t="s">
        <v>78</v>
      </c>
      <c r="AY164" s="259" t="s">
        <v>124</v>
      </c>
    </row>
    <row r="165" s="2" customFormat="1" ht="24" customHeight="1">
      <c r="A165" s="36"/>
      <c r="B165" s="37"/>
      <c r="C165" s="234" t="s">
        <v>210</v>
      </c>
      <c r="D165" s="234" t="s">
        <v>127</v>
      </c>
      <c r="E165" s="235" t="s">
        <v>211</v>
      </c>
      <c r="F165" s="236" t="s">
        <v>212</v>
      </c>
      <c r="G165" s="237" t="s">
        <v>140</v>
      </c>
      <c r="H165" s="238">
        <v>14.800000000000001</v>
      </c>
      <c r="I165" s="239"/>
      <c r="J165" s="240">
        <f>ROUND(I165*H165,2)</f>
        <v>0</v>
      </c>
      <c r="K165" s="241"/>
      <c r="L165" s="42"/>
      <c r="M165" s="242" t="s">
        <v>1</v>
      </c>
      <c r="N165" s="243" t="s">
        <v>43</v>
      </c>
      <c r="O165" s="89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46" t="s">
        <v>131</v>
      </c>
      <c r="AT165" s="246" t="s">
        <v>127</v>
      </c>
      <c r="AU165" s="246" t="s">
        <v>88</v>
      </c>
      <c r="AY165" s="15" t="s">
        <v>124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5" t="s">
        <v>86</v>
      </c>
      <c r="BK165" s="247">
        <f>ROUND(I165*H165,2)</f>
        <v>0</v>
      </c>
      <c r="BL165" s="15" t="s">
        <v>131</v>
      </c>
      <c r="BM165" s="246" t="s">
        <v>213</v>
      </c>
    </row>
    <row r="166" s="13" customFormat="1">
      <c r="A166" s="13"/>
      <c r="B166" s="248"/>
      <c r="C166" s="249"/>
      <c r="D166" s="250" t="s">
        <v>133</v>
      </c>
      <c r="E166" s="251" t="s">
        <v>1</v>
      </c>
      <c r="F166" s="252" t="s">
        <v>165</v>
      </c>
      <c r="G166" s="249"/>
      <c r="H166" s="253">
        <v>14.800000000000001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133</v>
      </c>
      <c r="AU166" s="259" t="s">
        <v>88</v>
      </c>
      <c r="AV166" s="13" t="s">
        <v>88</v>
      </c>
      <c r="AW166" s="13" t="s">
        <v>34</v>
      </c>
      <c r="AX166" s="13" t="s">
        <v>78</v>
      </c>
      <c r="AY166" s="259" t="s">
        <v>124</v>
      </c>
    </row>
    <row r="167" s="2" customFormat="1" ht="24" customHeight="1">
      <c r="A167" s="36"/>
      <c r="B167" s="37"/>
      <c r="C167" s="234" t="s">
        <v>214</v>
      </c>
      <c r="D167" s="234" t="s">
        <v>127</v>
      </c>
      <c r="E167" s="235" t="s">
        <v>215</v>
      </c>
      <c r="F167" s="236" t="s">
        <v>216</v>
      </c>
      <c r="G167" s="237" t="s">
        <v>140</v>
      </c>
      <c r="H167" s="238">
        <v>14.800000000000001</v>
      </c>
      <c r="I167" s="239"/>
      <c r="J167" s="240">
        <f>ROUND(I167*H167,2)</f>
        <v>0</v>
      </c>
      <c r="K167" s="241"/>
      <c r="L167" s="42"/>
      <c r="M167" s="242" t="s">
        <v>1</v>
      </c>
      <c r="N167" s="243" t="s">
        <v>43</v>
      </c>
      <c r="O167" s="89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6" t="s">
        <v>131</v>
      </c>
      <c r="AT167" s="246" t="s">
        <v>127</v>
      </c>
      <c r="AU167" s="246" t="s">
        <v>88</v>
      </c>
      <c r="AY167" s="15" t="s">
        <v>124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5" t="s">
        <v>86</v>
      </c>
      <c r="BK167" s="247">
        <f>ROUND(I167*H167,2)</f>
        <v>0</v>
      </c>
      <c r="BL167" s="15" t="s">
        <v>131</v>
      </c>
      <c r="BM167" s="246" t="s">
        <v>217</v>
      </c>
    </row>
    <row r="168" s="13" customFormat="1">
      <c r="A168" s="13"/>
      <c r="B168" s="248"/>
      <c r="C168" s="249"/>
      <c r="D168" s="250" t="s">
        <v>133</v>
      </c>
      <c r="E168" s="251" t="s">
        <v>1</v>
      </c>
      <c r="F168" s="252" t="s">
        <v>165</v>
      </c>
      <c r="G168" s="249"/>
      <c r="H168" s="253">
        <v>14.800000000000001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133</v>
      </c>
      <c r="AU168" s="259" t="s">
        <v>88</v>
      </c>
      <c r="AV168" s="13" t="s">
        <v>88</v>
      </c>
      <c r="AW168" s="13" t="s">
        <v>34</v>
      </c>
      <c r="AX168" s="13" t="s">
        <v>86</v>
      </c>
      <c r="AY168" s="259" t="s">
        <v>124</v>
      </c>
    </row>
    <row r="169" s="2" customFormat="1" ht="24" customHeight="1">
      <c r="A169" s="36"/>
      <c r="B169" s="37"/>
      <c r="C169" s="234" t="s">
        <v>218</v>
      </c>
      <c r="D169" s="234" t="s">
        <v>127</v>
      </c>
      <c r="E169" s="235" t="s">
        <v>219</v>
      </c>
      <c r="F169" s="236" t="s">
        <v>220</v>
      </c>
      <c r="G169" s="237" t="s">
        <v>140</v>
      </c>
      <c r="H169" s="238">
        <v>34.960000000000001</v>
      </c>
      <c r="I169" s="239"/>
      <c r="J169" s="240">
        <f>ROUND(I169*H169,2)</f>
        <v>0</v>
      </c>
      <c r="K169" s="241"/>
      <c r="L169" s="42"/>
      <c r="M169" s="242" t="s">
        <v>1</v>
      </c>
      <c r="N169" s="243" t="s">
        <v>43</v>
      </c>
      <c r="O169" s="89"/>
      <c r="P169" s="244">
        <f>O169*H169</f>
        <v>0</v>
      </c>
      <c r="Q169" s="244">
        <v>0</v>
      </c>
      <c r="R169" s="244">
        <f>Q169*H169</f>
        <v>0</v>
      </c>
      <c r="S169" s="244">
        <v>0.0395</v>
      </c>
      <c r="T169" s="245">
        <f>S169*H169</f>
        <v>1.3809200000000002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6" t="s">
        <v>131</v>
      </c>
      <c r="AT169" s="246" t="s">
        <v>127</v>
      </c>
      <c r="AU169" s="246" t="s">
        <v>88</v>
      </c>
      <c r="AY169" s="15" t="s">
        <v>124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5" t="s">
        <v>86</v>
      </c>
      <c r="BK169" s="247">
        <f>ROUND(I169*H169,2)</f>
        <v>0</v>
      </c>
      <c r="BL169" s="15" t="s">
        <v>131</v>
      </c>
      <c r="BM169" s="246" t="s">
        <v>221</v>
      </c>
    </row>
    <row r="170" s="13" customFormat="1">
      <c r="A170" s="13"/>
      <c r="B170" s="248"/>
      <c r="C170" s="249"/>
      <c r="D170" s="250" t="s">
        <v>133</v>
      </c>
      <c r="E170" s="251" t="s">
        <v>1</v>
      </c>
      <c r="F170" s="252" t="s">
        <v>222</v>
      </c>
      <c r="G170" s="249"/>
      <c r="H170" s="253">
        <v>34.960000000000001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133</v>
      </c>
      <c r="AU170" s="259" t="s">
        <v>88</v>
      </c>
      <c r="AV170" s="13" t="s">
        <v>88</v>
      </c>
      <c r="AW170" s="13" t="s">
        <v>34</v>
      </c>
      <c r="AX170" s="13" t="s">
        <v>86</v>
      </c>
      <c r="AY170" s="259" t="s">
        <v>124</v>
      </c>
    </row>
    <row r="171" s="2" customFormat="1" ht="24" customHeight="1">
      <c r="A171" s="36"/>
      <c r="B171" s="37"/>
      <c r="C171" s="234" t="s">
        <v>223</v>
      </c>
      <c r="D171" s="234" t="s">
        <v>127</v>
      </c>
      <c r="E171" s="235" t="s">
        <v>224</v>
      </c>
      <c r="F171" s="236" t="s">
        <v>225</v>
      </c>
      <c r="G171" s="237" t="s">
        <v>140</v>
      </c>
      <c r="H171" s="238">
        <v>34.960000000000001</v>
      </c>
      <c r="I171" s="239"/>
      <c r="J171" s="240">
        <f>ROUND(I171*H171,2)</f>
        <v>0</v>
      </c>
      <c r="K171" s="241"/>
      <c r="L171" s="42"/>
      <c r="M171" s="242" t="s">
        <v>1</v>
      </c>
      <c r="N171" s="243" t="s">
        <v>43</v>
      </c>
      <c r="O171" s="89"/>
      <c r="P171" s="244">
        <f>O171*H171</f>
        <v>0</v>
      </c>
      <c r="Q171" s="244">
        <v>0.039079999999999997</v>
      </c>
      <c r="R171" s="244">
        <f>Q171*H171</f>
        <v>1.3662367999999998</v>
      </c>
      <c r="S171" s="244">
        <v>0</v>
      </c>
      <c r="T171" s="24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46" t="s">
        <v>131</v>
      </c>
      <c r="AT171" s="246" t="s">
        <v>127</v>
      </c>
      <c r="AU171" s="246" t="s">
        <v>88</v>
      </c>
      <c r="AY171" s="15" t="s">
        <v>124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5" t="s">
        <v>86</v>
      </c>
      <c r="BK171" s="247">
        <f>ROUND(I171*H171,2)</f>
        <v>0</v>
      </c>
      <c r="BL171" s="15" t="s">
        <v>131</v>
      </c>
      <c r="BM171" s="246" t="s">
        <v>226</v>
      </c>
    </row>
    <row r="172" s="13" customFormat="1">
      <c r="A172" s="13"/>
      <c r="B172" s="248"/>
      <c r="C172" s="249"/>
      <c r="D172" s="250" t="s">
        <v>133</v>
      </c>
      <c r="E172" s="251" t="s">
        <v>1</v>
      </c>
      <c r="F172" s="252" t="s">
        <v>222</v>
      </c>
      <c r="G172" s="249"/>
      <c r="H172" s="253">
        <v>34.960000000000001</v>
      </c>
      <c r="I172" s="254"/>
      <c r="J172" s="249"/>
      <c r="K172" s="249"/>
      <c r="L172" s="255"/>
      <c r="M172" s="256"/>
      <c r="N172" s="257"/>
      <c r="O172" s="257"/>
      <c r="P172" s="257"/>
      <c r="Q172" s="257"/>
      <c r="R172" s="257"/>
      <c r="S172" s="257"/>
      <c r="T172" s="25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9" t="s">
        <v>133</v>
      </c>
      <c r="AU172" s="259" t="s">
        <v>88</v>
      </c>
      <c r="AV172" s="13" t="s">
        <v>88</v>
      </c>
      <c r="AW172" s="13" t="s">
        <v>34</v>
      </c>
      <c r="AX172" s="13" t="s">
        <v>86</v>
      </c>
      <c r="AY172" s="259" t="s">
        <v>124</v>
      </c>
    </row>
    <row r="173" s="2" customFormat="1" ht="24" customHeight="1">
      <c r="A173" s="36"/>
      <c r="B173" s="37"/>
      <c r="C173" s="234" t="s">
        <v>227</v>
      </c>
      <c r="D173" s="234" t="s">
        <v>127</v>
      </c>
      <c r="E173" s="235" t="s">
        <v>228</v>
      </c>
      <c r="F173" s="236" t="s">
        <v>229</v>
      </c>
      <c r="G173" s="237" t="s">
        <v>140</v>
      </c>
      <c r="H173" s="238">
        <v>34.960000000000001</v>
      </c>
      <c r="I173" s="239"/>
      <c r="J173" s="240">
        <f>ROUND(I173*H173,2)</f>
        <v>0</v>
      </c>
      <c r="K173" s="241"/>
      <c r="L173" s="42"/>
      <c r="M173" s="242" t="s">
        <v>1</v>
      </c>
      <c r="N173" s="243" t="s">
        <v>43</v>
      </c>
      <c r="O173" s="89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46" t="s">
        <v>131</v>
      </c>
      <c r="AT173" s="246" t="s">
        <v>127</v>
      </c>
      <c r="AU173" s="246" t="s">
        <v>88</v>
      </c>
      <c r="AY173" s="15" t="s">
        <v>124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5" t="s">
        <v>86</v>
      </c>
      <c r="BK173" s="247">
        <f>ROUND(I173*H173,2)</f>
        <v>0</v>
      </c>
      <c r="BL173" s="15" t="s">
        <v>131</v>
      </c>
      <c r="BM173" s="246" t="s">
        <v>230</v>
      </c>
    </row>
    <row r="174" s="13" customFormat="1">
      <c r="A174" s="13"/>
      <c r="B174" s="248"/>
      <c r="C174" s="249"/>
      <c r="D174" s="250" t="s">
        <v>133</v>
      </c>
      <c r="E174" s="251" t="s">
        <v>1</v>
      </c>
      <c r="F174" s="252" t="s">
        <v>222</v>
      </c>
      <c r="G174" s="249"/>
      <c r="H174" s="253">
        <v>34.960000000000001</v>
      </c>
      <c r="I174" s="254"/>
      <c r="J174" s="249"/>
      <c r="K174" s="249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133</v>
      </c>
      <c r="AU174" s="259" t="s">
        <v>88</v>
      </c>
      <c r="AV174" s="13" t="s">
        <v>88</v>
      </c>
      <c r="AW174" s="13" t="s">
        <v>34</v>
      </c>
      <c r="AX174" s="13" t="s">
        <v>86</v>
      </c>
      <c r="AY174" s="259" t="s">
        <v>124</v>
      </c>
    </row>
    <row r="175" s="2" customFormat="1" ht="24" customHeight="1">
      <c r="A175" s="36"/>
      <c r="B175" s="37"/>
      <c r="C175" s="234" t="s">
        <v>7</v>
      </c>
      <c r="D175" s="234" t="s">
        <v>127</v>
      </c>
      <c r="E175" s="235" t="s">
        <v>231</v>
      </c>
      <c r="F175" s="236" t="s">
        <v>232</v>
      </c>
      <c r="G175" s="237" t="s">
        <v>140</v>
      </c>
      <c r="H175" s="238">
        <v>14.800000000000001</v>
      </c>
      <c r="I175" s="239"/>
      <c r="J175" s="240">
        <f>ROUND(I175*H175,2)</f>
        <v>0</v>
      </c>
      <c r="K175" s="241"/>
      <c r="L175" s="42"/>
      <c r="M175" s="242" t="s">
        <v>1</v>
      </c>
      <c r="N175" s="243" t="s">
        <v>43</v>
      </c>
      <c r="O175" s="89"/>
      <c r="P175" s="244">
        <f>O175*H175</f>
        <v>0</v>
      </c>
      <c r="Q175" s="244">
        <v>0.00098999999999999999</v>
      </c>
      <c r="R175" s="244">
        <f>Q175*H175</f>
        <v>0.014652</v>
      </c>
      <c r="S175" s="244">
        <v>0</v>
      </c>
      <c r="T175" s="24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46" t="s">
        <v>131</v>
      </c>
      <c r="AT175" s="246" t="s">
        <v>127</v>
      </c>
      <c r="AU175" s="246" t="s">
        <v>88</v>
      </c>
      <c r="AY175" s="15" t="s">
        <v>124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5" t="s">
        <v>86</v>
      </c>
      <c r="BK175" s="247">
        <f>ROUND(I175*H175,2)</f>
        <v>0</v>
      </c>
      <c r="BL175" s="15" t="s">
        <v>131</v>
      </c>
      <c r="BM175" s="246" t="s">
        <v>233</v>
      </c>
    </row>
    <row r="176" s="13" customFormat="1">
      <c r="A176" s="13"/>
      <c r="B176" s="248"/>
      <c r="C176" s="249"/>
      <c r="D176" s="250" t="s">
        <v>133</v>
      </c>
      <c r="E176" s="251" t="s">
        <v>1</v>
      </c>
      <c r="F176" s="252" t="s">
        <v>165</v>
      </c>
      <c r="G176" s="249"/>
      <c r="H176" s="253">
        <v>14.800000000000001</v>
      </c>
      <c r="I176" s="254"/>
      <c r="J176" s="249"/>
      <c r="K176" s="249"/>
      <c r="L176" s="255"/>
      <c r="M176" s="256"/>
      <c r="N176" s="257"/>
      <c r="O176" s="257"/>
      <c r="P176" s="257"/>
      <c r="Q176" s="257"/>
      <c r="R176" s="257"/>
      <c r="S176" s="257"/>
      <c r="T176" s="25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9" t="s">
        <v>133</v>
      </c>
      <c r="AU176" s="259" t="s">
        <v>88</v>
      </c>
      <c r="AV176" s="13" t="s">
        <v>88</v>
      </c>
      <c r="AW176" s="13" t="s">
        <v>34</v>
      </c>
      <c r="AX176" s="13" t="s">
        <v>78</v>
      </c>
      <c r="AY176" s="259" t="s">
        <v>124</v>
      </c>
    </row>
    <row r="177" s="2" customFormat="1" ht="24" customHeight="1">
      <c r="A177" s="36"/>
      <c r="B177" s="37"/>
      <c r="C177" s="234" t="s">
        <v>234</v>
      </c>
      <c r="D177" s="234" t="s">
        <v>127</v>
      </c>
      <c r="E177" s="235" t="s">
        <v>235</v>
      </c>
      <c r="F177" s="236" t="s">
        <v>236</v>
      </c>
      <c r="G177" s="237" t="s">
        <v>237</v>
      </c>
      <c r="H177" s="238">
        <v>36.799999999999997</v>
      </c>
      <c r="I177" s="239"/>
      <c r="J177" s="240">
        <f>ROUND(I177*H177,2)</f>
        <v>0</v>
      </c>
      <c r="K177" s="241"/>
      <c r="L177" s="42"/>
      <c r="M177" s="242" t="s">
        <v>1</v>
      </c>
      <c r="N177" s="243" t="s">
        <v>43</v>
      </c>
      <c r="O177" s="89"/>
      <c r="P177" s="244">
        <f>O177*H177</f>
        <v>0</v>
      </c>
      <c r="Q177" s="244">
        <v>0.00056999999999999998</v>
      </c>
      <c r="R177" s="244">
        <f>Q177*H177</f>
        <v>0.020975999999999998</v>
      </c>
      <c r="S177" s="244">
        <v>0.001</v>
      </c>
      <c r="T177" s="245">
        <f>S177*H177</f>
        <v>0.036799999999999999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6" t="s">
        <v>131</v>
      </c>
      <c r="AT177" s="246" t="s">
        <v>127</v>
      </c>
      <c r="AU177" s="246" t="s">
        <v>88</v>
      </c>
      <c r="AY177" s="15" t="s">
        <v>124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5" t="s">
        <v>86</v>
      </c>
      <c r="BK177" s="247">
        <f>ROUND(I177*H177,2)</f>
        <v>0</v>
      </c>
      <c r="BL177" s="15" t="s">
        <v>131</v>
      </c>
      <c r="BM177" s="246" t="s">
        <v>238</v>
      </c>
    </row>
    <row r="178" s="13" customFormat="1">
      <c r="A178" s="13"/>
      <c r="B178" s="248"/>
      <c r="C178" s="249"/>
      <c r="D178" s="250" t="s">
        <v>133</v>
      </c>
      <c r="E178" s="251" t="s">
        <v>1</v>
      </c>
      <c r="F178" s="252" t="s">
        <v>239</v>
      </c>
      <c r="G178" s="249"/>
      <c r="H178" s="253">
        <v>36.799999999999997</v>
      </c>
      <c r="I178" s="254"/>
      <c r="J178" s="249"/>
      <c r="K178" s="249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133</v>
      </c>
      <c r="AU178" s="259" t="s">
        <v>88</v>
      </c>
      <c r="AV178" s="13" t="s">
        <v>88</v>
      </c>
      <c r="AW178" s="13" t="s">
        <v>34</v>
      </c>
      <c r="AX178" s="13" t="s">
        <v>86</v>
      </c>
      <c r="AY178" s="259" t="s">
        <v>124</v>
      </c>
    </row>
    <row r="179" s="2" customFormat="1" ht="24" customHeight="1">
      <c r="A179" s="36"/>
      <c r="B179" s="37"/>
      <c r="C179" s="234" t="s">
        <v>240</v>
      </c>
      <c r="D179" s="234" t="s">
        <v>127</v>
      </c>
      <c r="E179" s="235" t="s">
        <v>241</v>
      </c>
      <c r="F179" s="236" t="s">
        <v>242</v>
      </c>
      <c r="G179" s="237" t="s">
        <v>237</v>
      </c>
      <c r="H179" s="238">
        <v>39</v>
      </c>
      <c r="I179" s="239"/>
      <c r="J179" s="240">
        <f>ROUND(I179*H179,2)</f>
        <v>0</v>
      </c>
      <c r="K179" s="241"/>
      <c r="L179" s="42"/>
      <c r="M179" s="242" t="s">
        <v>1</v>
      </c>
      <c r="N179" s="243" t="s">
        <v>43</v>
      </c>
      <c r="O179" s="89"/>
      <c r="P179" s="244">
        <f>O179*H179</f>
        <v>0</v>
      </c>
      <c r="Q179" s="244">
        <v>0.0037100000000000002</v>
      </c>
      <c r="R179" s="244">
        <f>Q179*H179</f>
        <v>0.14469000000000001</v>
      </c>
      <c r="S179" s="244">
        <v>0</v>
      </c>
      <c r="T179" s="24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46" t="s">
        <v>131</v>
      </c>
      <c r="AT179" s="246" t="s">
        <v>127</v>
      </c>
      <c r="AU179" s="246" t="s">
        <v>88</v>
      </c>
      <c r="AY179" s="15" t="s">
        <v>124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5" t="s">
        <v>86</v>
      </c>
      <c r="BK179" s="247">
        <f>ROUND(I179*H179,2)</f>
        <v>0</v>
      </c>
      <c r="BL179" s="15" t="s">
        <v>131</v>
      </c>
      <c r="BM179" s="246" t="s">
        <v>243</v>
      </c>
    </row>
    <row r="180" s="13" customFormat="1">
      <c r="A180" s="13"/>
      <c r="B180" s="248"/>
      <c r="C180" s="249"/>
      <c r="D180" s="250" t="s">
        <v>133</v>
      </c>
      <c r="E180" s="251" t="s">
        <v>1</v>
      </c>
      <c r="F180" s="252" t="s">
        <v>244</v>
      </c>
      <c r="G180" s="249"/>
      <c r="H180" s="253">
        <v>31</v>
      </c>
      <c r="I180" s="254"/>
      <c r="J180" s="249"/>
      <c r="K180" s="249"/>
      <c r="L180" s="255"/>
      <c r="M180" s="256"/>
      <c r="N180" s="257"/>
      <c r="O180" s="257"/>
      <c r="P180" s="257"/>
      <c r="Q180" s="257"/>
      <c r="R180" s="257"/>
      <c r="S180" s="257"/>
      <c r="T180" s="25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9" t="s">
        <v>133</v>
      </c>
      <c r="AU180" s="259" t="s">
        <v>88</v>
      </c>
      <c r="AV180" s="13" t="s">
        <v>88</v>
      </c>
      <c r="AW180" s="13" t="s">
        <v>34</v>
      </c>
      <c r="AX180" s="13" t="s">
        <v>78</v>
      </c>
      <c r="AY180" s="259" t="s">
        <v>124</v>
      </c>
    </row>
    <row r="181" s="13" customFormat="1">
      <c r="A181" s="13"/>
      <c r="B181" s="248"/>
      <c r="C181" s="249"/>
      <c r="D181" s="250" t="s">
        <v>133</v>
      </c>
      <c r="E181" s="251" t="s">
        <v>1</v>
      </c>
      <c r="F181" s="252" t="s">
        <v>245</v>
      </c>
      <c r="G181" s="249"/>
      <c r="H181" s="253">
        <v>8</v>
      </c>
      <c r="I181" s="254"/>
      <c r="J181" s="249"/>
      <c r="K181" s="249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133</v>
      </c>
      <c r="AU181" s="259" t="s">
        <v>88</v>
      </c>
      <c r="AV181" s="13" t="s">
        <v>88</v>
      </c>
      <c r="AW181" s="13" t="s">
        <v>34</v>
      </c>
      <c r="AX181" s="13" t="s">
        <v>78</v>
      </c>
      <c r="AY181" s="259" t="s">
        <v>124</v>
      </c>
    </row>
    <row r="182" s="2" customFormat="1" ht="24" customHeight="1">
      <c r="A182" s="36"/>
      <c r="B182" s="37"/>
      <c r="C182" s="234" t="s">
        <v>246</v>
      </c>
      <c r="D182" s="234" t="s">
        <v>127</v>
      </c>
      <c r="E182" s="235" t="s">
        <v>247</v>
      </c>
      <c r="F182" s="236" t="s">
        <v>248</v>
      </c>
      <c r="G182" s="237" t="s">
        <v>237</v>
      </c>
      <c r="H182" s="238">
        <v>5</v>
      </c>
      <c r="I182" s="239"/>
      <c r="J182" s="240">
        <f>ROUND(I182*H182,2)</f>
        <v>0</v>
      </c>
      <c r="K182" s="241"/>
      <c r="L182" s="42"/>
      <c r="M182" s="242" t="s">
        <v>1</v>
      </c>
      <c r="N182" s="243" t="s">
        <v>43</v>
      </c>
      <c r="O182" s="89"/>
      <c r="P182" s="244">
        <f>O182*H182</f>
        <v>0</v>
      </c>
      <c r="Q182" s="244">
        <v>0.0037100000000000002</v>
      </c>
      <c r="R182" s="244">
        <f>Q182*H182</f>
        <v>0.018550000000000001</v>
      </c>
      <c r="S182" s="244">
        <v>0</v>
      </c>
      <c r="T182" s="24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6" t="s">
        <v>131</v>
      </c>
      <c r="AT182" s="246" t="s">
        <v>127</v>
      </c>
      <c r="AU182" s="246" t="s">
        <v>88</v>
      </c>
      <c r="AY182" s="15" t="s">
        <v>124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5" t="s">
        <v>86</v>
      </c>
      <c r="BK182" s="247">
        <f>ROUND(I182*H182,2)</f>
        <v>0</v>
      </c>
      <c r="BL182" s="15" t="s">
        <v>131</v>
      </c>
      <c r="BM182" s="246" t="s">
        <v>249</v>
      </c>
    </row>
    <row r="183" s="13" customFormat="1">
      <c r="A183" s="13"/>
      <c r="B183" s="248"/>
      <c r="C183" s="249"/>
      <c r="D183" s="250" t="s">
        <v>133</v>
      </c>
      <c r="E183" s="251" t="s">
        <v>1</v>
      </c>
      <c r="F183" s="252" t="s">
        <v>250</v>
      </c>
      <c r="G183" s="249"/>
      <c r="H183" s="253">
        <v>5</v>
      </c>
      <c r="I183" s="254"/>
      <c r="J183" s="249"/>
      <c r="K183" s="249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133</v>
      </c>
      <c r="AU183" s="259" t="s">
        <v>88</v>
      </c>
      <c r="AV183" s="13" t="s">
        <v>88</v>
      </c>
      <c r="AW183" s="13" t="s">
        <v>34</v>
      </c>
      <c r="AX183" s="13" t="s">
        <v>78</v>
      </c>
      <c r="AY183" s="259" t="s">
        <v>124</v>
      </c>
    </row>
    <row r="184" s="2" customFormat="1" ht="24" customHeight="1">
      <c r="A184" s="36"/>
      <c r="B184" s="37"/>
      <c r="C184" s="234" t="s">
        <v>251</v>
      </c>
      <c r="D184" s="234" t="s">
        <v>127</v>
      </c>
      <c r="E184" s="235" t="s">
        <v>252</v>
      </c>
      <c r="F184" s="236" t="s">
        <v>253</v>
      </c>
      <c r="G184" s="237" t="s">
        <v>140</v>
      </c>
      <c r="H184" s="238">
        <v>14.800000000000001</v>
      </c>
      <c r="I184" s="239"/>
      <c r="J184" s="240">
        <f>ROUND(I184*H184,2)</f>
        <v>0</v>
      </c>
      <c r="K184" s="241"/>
      <c r="L184" s="42"/>
      <c r="M184" s="242" t="s">
        <v>1</v>
      </c>
      <c r="N184" s="243" t="s">
        <v>43</v>
      </c>
      <c r="O184" s="89"/>
      <c r="P184" s="244">
        <f>O184*H184</f>
        <v>0</v>
      </c>
      <c r="Q184" s="244">
        <v>0</v>
      </c>
      <c r="R184" s="244">
        <f>Q184*H184</f>
        <v>0</v>
      </c>
      <c r="S184" s="244">
        <v>0.022499999999999999</v>
      </c>
      <c r="T184" s="245">
        <f>S184*H184</f>
        <v>0.33300000000000002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6" t="s">
        <v>131</v>
      </c>
      <c r="AT184" s="246" t="s">
        <v>127</v>
      </c>
      <c r="AU184" s="246" t="s">
        <v>88</v>
      </c>
      <c r="AY184" s="15" t="s">
        <v>124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5" t="s">
        <v>86</v>
      </c>
      <c r="BK184" s="247">
        <f>ROUND(I184*H184,2)</f>
        <v>0</v>
      </c>
      <c r="BL184" s="15" t="s">
        <v>131</v>
      </c>
      <c r="BM184" s="246" t="s">
        <v>254</v>
      </c>
    </row>
    <row r="185" s="13" customFormat="1">
      <c r="A185" s="13"/>
      <c r="B185" s="248"/>
      <c r="C185" s="249"/>
      <c r="D185" s="250" t="s">
        <v>133</v>
      </c>
      <c r="E185" s="251" t="s">
        <v>1</v>
      </c>
      <c r="F185" s="252" t="s">
        <v>165</v>
      </c>
      <c r="G185" s="249"/>
      <c r="H185" s="253">
        <v>14.800000000000001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133</v>
      </c>
      <c r="AU185" s="259" t="s">
        <v>88</v>
      </c>
      <c r="AV185" s="13" t="s">
        <v>88</v>
      </c>
      <c r="AW185" s="13" t="s">
        <v>34</v>
      </c>
      <c r="AX185" s="13" t="s">
        <v>78</v>
      </c>
      <c r="AY185" s="259" t="s">
        <v>124</v>
      </c>
    </row>
    <row r="186" s="2" customFormat="1" ht="24" customHeight="1">
      <c r="A186" s="36"/>
      <c r="B186" s="37"/>
      <c r="C186" s="234" t="s">
        <v>255</v>
      </c>
      <c r="D186" s="234" t="s">
        <v>127</v>
      </c>
      <c r="E186" s="235" t="s">
        <v>256</v>
      </c>
      <c r="F186" s="236" t="s">
        <v>257</v>
      </c>
      <c r="G186" s="237" t="s">
        <v>140</v>
      </c>
      <c r="H186" s="238">
        <v>74</v>
      </c>
      <c r="I186" s="239"/>
      <c r="J186" s="240">
        <f>ROUND(I186*H186,2)</f>
        <v>0</v>
      </c>
      <c r="K186" s="241"/>
      <c r="L186" s="42"/>
      <c r="M186" s="242" t="s">
        <v>1</v>
      </c>
      <c r="N186" s="243" t="s">
        <v>43</v>
      </c>
      <c r="O186" s="89"/>
      <c r="P186" s="244">
        <f>O186*H186</f>
        <v>0</v>
      </c>
      <c r="Q186" s="244">
        <v>0</v>
      </c>
      <c r="R186" s="244">
        <f>Q186*H186</f>
        <v>0</v>
      </c>
      <c r="S186" s="244">
        <v>0.0044999999999999997</v>
      </c>
      <c r="T186" s="245">
        <f>S186*H186</f>
        <v>0.33299999999999996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46" t="s">
        <v>131</v>
      </c>
      <c r="AT186" s="246" t="s">
        <v>127</v>
      </c>
      <c r="AU186" s="246" t="s">
        <v>88</v>
      </c>
      <c r="AY186" s="15" t="s">
        <v>124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5" t="s">
        <v>86</v>
      </c>
      <c r="BK186" s="247">
        <f>ROUND(I186*H186,2)</f>
        <v>0</v>
      </c>
      <c r="BL186" s="15" t="s">
        <v>131</v>
      </c>
      <c r="BM186" s="246" t="s">
        <v>258</v>
      </c>
    </row>
    <row r="187" s="13" customFormat="1">
      <c r="A187" s="13"/>
      <c r="B187" s="248"/>
      <c r="C187" s="249"/>
      <c r="D187" s="250" t="s">
        <v>133</v>
      </c>
      <c r="E187" s="251" t="s">
        <v>1</v>
      </c>
      <c r="F187" s="252" t="s">
        <v>259</v>
      </c>
      <c r="G187" s="249"/>
      <c r="H187" s="253">
        <v>74</v>
      </c>
      <c r="I187" s="254"/>
      <c r="J187" s="249"/>
      <c r="K187" s="249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133</v>
      </c>
      <c r="AU187" s="259" t="s">
        <v>88</v>
      </c>
      <c r="AV187" s="13" t="s">
        <v>88</v>
      </c>
      <c r="AW187" s="13" t="s">
        <v>34</v>
      </c>
      <c r="AX187" s="13" t="s">
        <v>78</v>
      </c>
      <c r="AY187" s="259" t="s">
        <v>124</v>
      </c>
    </row>
    <row r="188" s="2" customFormat="1" ht="24" customHeight="1">
      <c r="A188" s="36"/>
      <c r="B188" s="37"/>
      <c r="C188" s="234" t="s">
        <v>260</v>
      </c>
      <c r="D188" s="234" t="s">
        <v>127</v>
      </c>
      <c r="E188" s="235" t="s">
        <v>261</v>
      </c>
      <c r="F188" s="236" t="s">
        <v>262</v>
      </c>
      <c r="G188" s="237" t="s">
        <v>140</v>
      </c>
      <c r="H188" s="238">
        <v>14.800000000000001</v>
      </c>
      <c r="I188" s="239"/>
      <c r="J188" s="240">
        <f>ROUND(I188*H188,2)</f>
        <v>0</v>
      </c>
      <c r="K188" s="241"/>
      <c r="L188" s="42"/>
      <c r="M188" s="242" t="s">
        <v>1</v>
      </c>
      <c r="N188" s="243" t="s">
        <v>43</v>
      </c>
      <c r="O188" s="89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6" t="s">
        <v>131</v>
      </c>
      <c r="AT188" s="246" t="s">
        <v>127</v>
      </c>
      <c r="AU188" s="246" t="s">
        <v>88</v>
      </c>
      <c r="AY188" s="15" t="s">
        <v>124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5" t="s">
        <v>86</v>
      </c>
      <c r="BK188" s="247">
        <f>ROUND(I188*H188,2)</f>
        <v>0</v>
      </c>
      <c r="BL188" s="15" t="s">
        <v>131</v>
      </c>
      <c r="BM188" s="246" t="s">
        <v>263</v>
      </c>
    </row>
    <row r="189" s="13" customFormat="1">
      <c r="A189" s="13"/>
      <c r="B189" s="248"/>
      <c r="C189" s="249"/>
      <c r="D189" s="250" t="s">
        <v>133</v>
      </c>
      <c r="E189" s="251" t="s">
        <v>1</v>
      </c>
      <c r="F189" s="252" t="s">
        <v>165</v>
      </c>
      <c r="G189" s="249"/>
      <c r="H189" s="253">
        <v>14.800000000000001</v>
      </c>
      <c r="I189" s="254"/>
      <c r="J189" s="249"/>
      <c r="K189" s="249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133</v>
      </c>
      <c r="AU189" s="259" t="s">
        <v>88</v>
      </c>
      <c r="AV189" s="13" t="s">
        <v>88</v>
      </c>
      <c r="AW189" s="13" t="s">
        <v>34</v>
      </c>
      <c r="AX189" s="13" t="s">
        <v>78</v>
      </c>
      <c r="AY189" s="259" t="s">
        <v>124</v>
      </c>
    </row>
    <row r="190" s="2" customFormat="1" ht="24" customHeight="1">
      <c r="A190" s="36"/>
      <c r="B190" s="37"/>
      <c r="C190" s="234" t="s">
        <v>264</v>
      </c>
      <c r="D190" s="234" t="s">
        <v>127</v>
      </c>
      <c r="E190" s="235" t="s">
        <v>265</v>
      </c>
      <c r="F190" s="236" t="s">
        <v>266</v>
      </c>
      <c r="G190" s="237" t="s">
        <v>184</v>
      </c>
      <c r="H190" s="238">
        <v>195</v>
      </c>
      <c r="I190" s="239"/>
      <c r="J190" s="240">
        <f>ROUND(I190*H190,2)</f>
        <v>0</v>
      </c>
      <c r="K190" s="241"/>
      <c r="L190" s="42"/>
      <c r="M190" s="242" t="s">
        <v>1</v>
      </c>
      <c r="N190" s="243" t="s">
        <v>43</v>
      </c>
      <c r="O190" s="89"/>
      <c r="P190" s="244">
        <f>O190*H190</f>
        <v>0</v>
      </c>
      <c r="Q190" s="244">
        <v>0.0015200000000000001</v>
      </c>
      <c r="R190" s="244">
        <f>Q190*H190</f>
        <v>0.2964</v>
      </c>
      <c r="S190" s="244">
        <v>0</v>
      </c>
      <c r="T190" s="24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46" t="s">
        <v>131</v>
      </c>
      <c r="AT190" s="246" t="s">
        <v>127</v>
      </c>
      <c r="AU190" s="246" t="s">
        <v>88</v>
      </c>
      <c r="AY190" s="15" t="s">
        <v>124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5" t="s">
        <v>86</v>
      </c>
      <c r="BK190" s="247">
        <f>ROUND(I190*H190,2)</f>
        <v>0</v>
      </c>
      <c r="BL190" s="15" t="s">
        <v>131</v>
      </c>
      <c r="BM190" s="246" t="s">
        <v>267</v>
      </c>
    </row>
    <row r="191" s="13" customFormat="1">
      <c r="A191" s="13"/>
      <c r="B191" s="248"/>
      <c r="C191" s="249"/>
      <c r="D191" s="250" t="s">
        <v>133</v>
      </c>
      <c r="E191" s="251" t="s">
        <v>1</v>
      </c>
      <c r="F191" s="252" t="s">
        <v>268</v>
      </c>
      <c r="G191" s="249"/>
      <c r="H191" s="253">
        <v>195</v>
      </c>
      <c r="I191" s="254"/>
      <c r="J191" s="249"/>
      <c r="K191" s="249"/>
      <c r="L191" s="255"/>
      <c r="M191" s="256"/>
      <c r="N191" s="257"/>
      <c r="O191" s="257"/>
      <c r="P191" s="257"/>
      <c r="Q191" s="257"/>
      <c r="R191" s="257"/>
      <c r="S191" s="257"/>
      <c r="T191" s="25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9" t="s">
        <v>133</v>
      </c>
      <c r="AU191" s="259" t="s">
        <v>88</v>
      </c>
      <c r="AV191" s="13" t="s">
        <v>88</v>
      </c>
      <c r="AW191" s="13" t="s">
        <v>34</v>
      </c>
      <c r="AX191" s="13" t="s">
        <v>78</v>
      </c>
      <c r="AY191" s="259" t="s">
        <v>124</v>
      </c>
    </row>
    <row r="192" s="12" customFormat="1" ht="22.8" customHeight="1">
      <c r="A192" s="12"/>
      <c r="B192" s="218"/>
      <c r="C192" s="219"/>
      <c r="D192" s="220" t="s">
        <v>77</v>
      </c>
      <c r="E192" s="232" t="s">
        <v>269</v>
      </c>
      <c r="F192" s="232" t="s">
        <v>270</v>
      </c>
      <c r="G192" s="219"/>
      <c r="H192" s="219"/>
      <c r="I192" s="222"/>
      <c r="J192" s="233">
        <f>BK192</f>
        <v>0</v>
      </c>
      <c r="K192" s="219"/>
      <c r="L192" s="224"/>
      <c r="M192" s="225"/>
      <c r="N192" s="226"/>
      <c r="O192" s="226"/>
      <c r="P192" s="227">
        <f>SUM(P193:P201)</f>
        <v>0</v>
      </c>
      <c r="Q192" s="226"/>
      <c r="R192" s="227">
        <f>SUM(R193:R201)</f>
        <v>0</v>
      </c>
      <c r="S192" s="226"/>
      <c r="T192" s="228">
        <f>SUM(T193:T201)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9" t="s">
        <v>86</v>
      </c>
      <c r="AT192" s="230" t="s">
        <v>77</v>
      </c>
      <c r="AU192" s="230" t="s">
        <v>86</v>
      </c>
      <c r="AY192" s="229" t="s">
        <v>124</v>
      </c>
      <c r="BK192" s="231">
        <f>SUM(BK193:BK201)</f>
        <v>0</v>
      </c>
    </row>
    <row r="193" s="2" customFormat="1" ht="24" customHeight="1">
      <c r="A193" s="36"/>
      <c r="B193" s="37"/>
      <c r="C193" s="234" t="s">
        <v>271</v>
      </c>
      <c r="D193" s="234" t="s">
        <v>127</v>
      </c>
      <c r="E193" s="235" t="s">
        <v>272</v>
      </c>
      <c r="F193" s="236" t="s">
        <v>273</v>
      </c>
      <c r="G193" s="237" t="s">
        <v>149</v>
      </c>
      <c r="H193" s="238">
        <v>30.050000000000001</v>
      </c>
      <c r="I193" s="239"/>
      <c r="J193" s="240">
        <f>ROUND(I193*H193,2)</f>
        <v>0</v>
      </c>
      <c r="K193" s="241"/>
      <c r="L193" s="42"/>
      <c r="M193" s="242" t="s">
        <v>1</v>
      </c>
      <c r="N193" s="243" t="s">
        <v>43</v>
      </c>
      <c r="O193" s="89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46" t="s">
        <v>131</v>
      </c>
      <c r="AT193" s="246" t="s">
        <v>127</v>
      </c>
      <c r="AU193" s="246" t="s">
        <v>88</v>
      </c>
      <c r="AY193" s="15" t="s">
        <v>124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5" t="s">
        <v>86</v>
      </c>
      <c r="BK193" s="247">
        <f>ROUND(I193*H193,2)</f>
        <v>0</v>
      </c>
      <c r="BL193" s="15" t="s">
        <v>131</v>
      </c>
      <c r="BM193" s="246" t="s">
        <v>274</v>
      </c>
    </row>
    <row r="194" s="13" customFormat="1">
      <c r="A194" s="13"/>
      <c r="B194" s="248"/>
      <c r="C194" s="249"/>
      <c r="D194" s="250" t="s">
        <v>133</v>
      </c>
      <c r="E194" s="251" t="s">
        <v>1</v>
      </c>
      <c r="F194" s="252" t="s">
        <v>275</v>
      </c>
      <c r="G194" s="249"/>
      <c r="H194" s="253">
        <v>26.600000000000001</v>
      </c>
      <c r="I194" s="254"/>
      <c r="J194" s="249"/>
      <c r="K194" s="249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133</v>
      </c>
      <c r="AU194" s="259" t="s">
        <v>88</v>
      </c>
      <c r="AV194" s="13" t="s">
        <v>88</v>
      </c>
      <c r="AW194" s="13" t="s">
        <v>34</v>
      </c>
      <c r="AX194" s="13" t="s">
        <v>78</v>
      </c>
      <c r="AY194" s="259" t="s">
        <v>124</v>
      </c>
    </row>
    <row r="195" s="13" customFormat="1">
      <c r="A195" s="13"/>
      <c r="B195" s="248"/>
      <c r="C195" s="249"/>
      <c r="D195" s="250" t="s">
        <v>133</v>
      </c>
      <c r="E195" s="251" t="s">
        <v>1</v>
      </c>
      <c r="F195" s="252" t="s">
        <v>276</v>
      </c>
      <c r="G195" s="249"/>
      <c r="H195" s="253">
        <v>3.4500000000000002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133</v>
      </c>
      <c r="AU195" s="259" t="s">
        <v>88</v>
      </c>
      <c r="AV195" s="13" t="s">
        <v>88</v>
      </c>
      <c r="AW195" s="13" t="s">
        <v>34</v>
      </c>
      <c r="AX195" s="13" t="s">
        <v>78</v>
      </c>
      <c r="AY195" s="259" t="s">
        <v>124</v>
      </c>
    </row>
    <row r="196" s="2" customFormat="1" ht="24" customHeight="1">
      <c r="A196" s="36"/>
      <c r="B196" s="37"/>
      <c r="C196" s="234" t="s">
        <v>277</v>
      </c>
      <c r="D196" s="234" t="s">
        <v>127</v>
      </c>
      <c r="E196" s="235" t="s">
        <v>278</v>
      </c>
      <c r="F196" s="236" t="s">
        <v>279</v>
      </c>
      <c r="G196" s="237" t="s">
        <v>149</v>
      </c>
      <c r="H196" s="238">
        <v>390.64999999999998</v>
      </c>
      <c r="I196" s="239"/>
      <c r="J196" s="240">
        <f>ROUND(I196*H196,2)</f>
        <v>0</v>
      </c>
      <c r="K196" s="241"/>
      <c r="L196" s="42"/>
      <c r="M196" s="242" t="s">
        <v>1</v>
      </c>
      <c r="N196" s="243" t="s">
        <v>43</v>
      </c>
      <c r="O196" s="89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46" t="s">
        <v>131</v>
      </c>
      <c r="AT196" s="246" t="s">
        <v>127</v>
      </c>
      <c r="AU196" s="246" t="s">
        <v>88</v>
      </c>
      <c r="AY196" s="15" t="s">
        <v>124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5" t="s">
        <v>86</v>
      </c>
      <c r="BK196" s="247">
        <f>ROUND(I196*H196,2)</f>
        <v>0</v>
      </c>
      <c r="BL196" s="15" t="s">
        <v>131</v>
      </c>
      <c r="BM196" s="246" t="s">
        <v>280</v>
      </c>
    </row>
    <row r="197" s="13" customFormat="1">
      <c r="A197" s="13"/>
      <c r="B197" s="248"/>
      <c r="C197" s="249"/>
      <c r="D197" s="250" t="s">
        <v>133</v>
      </c>
      <c r="E197" s="251" t="s">
        <v>1</v>
      </c>
      <c r="F197" s="252" t="s">
        <v>281</v>
      </c>
      <c r="G197" s="249"/>
      <c r="H197" s="253">
        <v>390.64999999999998</v>
      </c>
      <c r="I197" s="254"/>
      <c r="J197" s="249"/>
      <c r="K197" s="249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133</v>
      </c>
      <c r="AU197" s="259" t="s">
        <v>88</v>
      </c>
      <c r="AV197" s="13" t="s">
        <v>88</v>
      </c>
      <c r="AW197" s="13" t="s">
        <v>34</v>
      </c>
      <c r="AX197" s="13" t="s">
        <v>86</v>
      </c>
      <c r="AY197" s="259" t="s">
        <v>124</v>
      </c>
    </row>
    <row r="198" s="2" customFormat="1" ht="24" customHeight="1">
      <c r="A198" s="36"/>
      <c r="B198" s="37"/>
      <c r="C198" s="234" t="s">
        <v>282</v>
      </c>
      <c r="D198" s="234" t="s">
        <v>127</v>
      </c>
      <c r="E198" s="235" t="s">
        <v>283</v>
      </c>
      <c r="F198" s="236" t="s">
        <v>284</v>
      </c>
      <c r="G198" s="237" t="s">
        <v>149</v>
      </c>
      <c r="H198" s="238">
        <v>3.4500000000000002</v>
      </c>
      <c r="I198" s="239"/>
      <c r="J198" s="240">
        <f>ROUND(I198*H198,2)</f>
        <v>0</v>
      </c>
      <c r="K198" s="241"/>
      <c r="L198" s="42"/>
      <c r="M198" s="242" t="s">
        <v>1</v>
      </c>
      <c r="N198" s="243" t="s">
        <v>43</v>
      </c>
      <c r="O198" s="89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46" t="s">
        <v>131</v>
      </c>
      <c r="AT198" s="246" t="s">
        <v>127</v>
      </c>
      <c r="AU198" s="246" t="s">
        <v>88</v>
      </c>
      <c r="AY198" s="15" t="s">
        <v>124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5" t="s">
        <v>86</v>
      </c>
      <c r="BK198" s="247">
        <f>ROUND(I198*H198,2)</f>
        <v>0</v>
      </c>
      <c r="BL198" s="15" t="s">
        <v>131</v>
      </c>
      <c r="BM198" s="246" t="s">
        <v>285</v>
      </c>
    </row>
    <row r="199" s="13" customFormat="1">
      <c r="A199" s="13"/>
      <c r="B199" s="248"/>
      <c r="C199" s="249"/>
      <c r="D199" s="250" t="s">
        <v>133</v>
      </c>
      <c r="E199" s="251" t="s">
        <v>1</v>
      </c>
      <c r="F199" s="252" t="s">
        <v>276</v>
      </c>
      <c r="G199" s="249"/>
      <c r="H199" s="253">
        <v>3.4500000000000002</v>
      </c>
      <c r="I199" s="254"/>
      <c r="J199" s="249"/>
      <c r="K199" s="249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133</v>
      </c>
      <c r="AU199" s="259" t="s">
        <v>88</v>
      </c>
      <c r="AV199" s="13" t="s">
        <v>88</v>
      </c>
      <c r="AW199" s="13" t="s">
        <v>34</v>
      </c>
      <c r="AX199" s="13" t="s">
        <v>86</v>
      </c>
      <c r="AY199" s="259" t="s">
        <v>124</v>
      </c>
    </row>
    <row r="200" s="2" customFormat="1" ht="36" customHeight="1">
      <c r="A200" s="36"/>
      <c r="B200" s="37"/>
      <c r="C200" s="234" t="s">
        <v>286</v>
      </c>
      <c r="D200" s="234" t="s">
        <v>127</v>
      </c>
      <c r="E200" s="235" t="s">
        <v>287</v>
      </c>
      <c r="F200" s="236" t="s">
        <v>288</v>
      </c>
      <c r="G200" s="237" t="s">
        <v>149</v>
      </c>
      <c r="H200" s="238">
        <v>26.600000000000001</v>
      </c>
      <c r="I200" s="239"/>
      <c r="J200" s="240">
        <f>ROUND(I200*H200,2)</f>
        <v>0</v>
      </c>
      <c r="K200" s="241"/>
      <c r="L200" s="42"/>
      <c r="M200" s="242" t="s">
        <v>1</v>
      </c>
      <c r="N200" s="243" t="s">
        <v>43</v>
      </c>
      <c r="O200" s="89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46" t="s">
        <v>131</v>
      </c>
      <c r="AT200" s="246" t="s">
        <v>127</v>
      </c>
      <c r="AU200" s="246" t="s">
        <v>88</v>
      </c>
      <c r="AY200" s="15" t="s">
        <v>124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5" t="s">
        <v>86</v>
      </c>
      <c r="BK200" s="247">
        <f>ROUND(I200*H200,2)</f>
        <v>0</v>
      </c>
      <c r="BL200" s="15" t="s">
        <v>131</v>
      </c>
      <c r="BM200" s="246" t="s">
        <v>289</v>
      </c>
    </row>
    <row r="201" s="13" customFormat="1">
      <c r="A201" s="13"/>
      <c r="B201" s="248"/>
      <c r="C201" s="249"/>
      <c r="D201" s="250" t="s">
        <v>133</v>
      </c>
      <c r="E201" s="251" t="s">
        <v>1</v>
      </c>
      <c r="F201" s="252" t="s">
        <v>275</v>
      </c>
      <c r="G201" s="249"/>
      <c r="H201" s="253">
        <v>26.600000000000001</v>
      </c>
      <c r="I201" s="254"/>
      <c r="J201" s="249"/>
      <c r="K201" s="249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133</v>
      </c>
      <c r="AU201" s="259" t="s">
        <v>88</v>
      </c>
      <c r="AV201" s="13" t="s">
        <v>88</v>
      </c>
      <c r="AW201" s="13" t="s">
        <v>34</v>
      </c>
      <c r="AX201" s="13" t="s">
        <v>86</v>
      </c>
      <c r="AY201" s="259" t="s">
        <v>124</v>
      </c>
    </row>
    <row r="202" s="12" customFormat="1" ht="22.8" customHeight="1">
      <c r="A202" s="12"/>
      <c r="B202" s="218"/>
      <c r="C202" s="219"/>
      <c r="D202" s="220" t="s">
        <v>77</v>
      </c>
      <c r="E202" s="232" t="s">
        <v>290</v>
      </c>
      <c r="F202" s="232" t="s">
        <v>291</v>
      </c>
      <c r="G202" s="219"/>
      <c r="H202" s="219"/>
      <c r="I202" s="222"/>
      <c r="J202" s="233">
        <f>BK202</f>
        <v>0</v>
      </c>
      <c r="K202" s="219"/>
      <c r="L202" s="224"/>
      <c r="M202" s="225"/>
      <c r="N202" s="226"/>
      <c r="O202" s="226"/>
      <c r="P202" s="227">
        <f>P203</f>
        <v>0</v>
      </c>
      <c r="Q202" s="226"/>
      <c r="R202" s="227">
        <f>R203</f>
        <v>0</v>
      </c>
      <c r="S202" s="226"/>
      <c r="T202" s="228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9" t="s">
        <v>86</v>
      </c>
      <c r="AT202" s="230" t="s">
        <v>77</v>
      </c>
      <c r="AU202" s="230" t="s">
        <v>86</v>
      </c>
      <c r="AY202" s="229" t="s">
        <v>124</v>
      </c>
      <c r="BK202" s="231">
        <f>BK203</f>
        <v>0</v>
      </c>
    </row>
    <row r="203" s="2" customFormat="1" ht="16.5" customHeight="1">
      <c r="A203" s="36"/>
      <c r="B203" s="37"/>
      <c r="C203" s="234" t="s">
        <v>292</v>
      </c>
      <c r="D203" s="234" t="s">
        <v>127</v>
      </c>
      <c r="E203" s="235" t="s">
        <v>293</v>
      </c>
      <c r="F203" s="236" t="s">
        <v>294</v>
      </c>
      <c r="G203" s="237" t="s">
        <v>149</v>
      </c>
      <c r="H203" s="238">
        <v>3.637</v>
      </c>
      <c r="I203" s="239"/>
      <c r="J203" s="240">
        <f>ROUND(I203*H203,2)</f>
        <v>0</v>
      </c>
      <c r="K203" s="241"/>
      <c r="L203" s="42"/>
      <c r="M203" s="271" t="s">
        <v>1</v>
      </c>
      <c r="N203" s="272" t="s">
        <v>43</v>
      </c>
      <c r="O203" s="273"/>
      <c r="P203" s="274">
        <f>O203*H203</f>
        <v>0</v>
      </c>
      <c r="Q203" s="274">
        <v>0</v>
      </c>
      <c r="R203" s="274">
        <f>Q203*H203</f>
        <v>0</v>
      </c>
      <c r="S203" s="274">
        <v>0</v>
      </c>
      <c r="T203" s="27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46" t="s">
        <v>131</v>
      </c>
      <c r="AT203" s="246" t="s">
        <v>127</v>
      </c>
      <c r="AU203" s="246" t="s">
        <v>88</v>
      </c>
      <c r="AY203" s="15" t="s">
        <v>124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5" t="s">
        <v>86</v>
      </c>
      <c r="BK203" s="247">
        <f>ROUND(I203*H203,2)</f>
        <v>0</v>
      </c>
      <c r="BL203" s="15" t="s">
        <v>131</v>
      </c>
      <c r="BM203" s="246" t="s">
        <v>295</v>
      </c>
    </row>
    <row r="204" s="2" customFormat="1" ht="6.96" customHeight="1">
      <c r="A204" s="36"/>
      <c r="B204" s="64"/>
      <c r="C204" s="65"/>
      <c r="D204" s="65"/>
      <c r="E204" s="65"/>
      <c r="F204" s="65"/>
      <c r="G204" s="65"/>
      <c r="H204" s="65"/>
      <c r="I204" s="181"/>
      <c r="J204" s="65"/>
      <c r="K204" s="65"/>
      <c r="L204" s="42"/>
      <c r="M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</row>
  </sheetData>
  <sheetProtection sheet="1" autoFilter="0" formatColumns="0" formatRows="0" objects="1" scenarios="1" spinCount="100000" saltValue="BKnei4taD7/zaBqL+zH/TgHPQ9+60sdnUSojuyaU+Dvwke8VjEzDbUXOql60FGD8FaRlV2BFE9tmxQrPJnp2kA==" hashValue="e3O687Ce7ZdcXXOluOBpbiaP1dNRndMJGygJxsp+ihejgSUAETyraZmn4ssuG4K7xkuMPDxlW9Zu7K30ZdSwBg==" algorithmName="SHA-512" password="CC35"/>
  <autoFilter ref="C121:K20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4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88</v>
      </c>
    </row>
    <row r="4" s="1" customFormat="1" ht="24.96" customHeight="1">
      <c r="B4" s="18"/>
      <c r="D4" s="138" t="s">
        <v>95</v>
      </c>
      <c r="I4" s="134"/>
      <c r="L4" s="18"/>
      <c r="M4" s="139" t="s">
        <v>10</v>
      </c>
      <c r="AT4" s="15" t="s">
        <v>4</v>
      </c>
    </row>
    <row r="5" s="1" customFormat="1" ht="6.96" customHeight="1">
      <c r="B5" s="18"/>
      <c r="I5" s="134"/>
      <c r="L5" s="18"/>
    </row>
    <row r="6" s="1" customFormat="1" ht="12" customHeight="1">
      <c r="B6" s="18"/>
      <c r="D6" s="140" t="s">
        <v>16</v>
      </c>
      <c r="I6" s="134"/>
      <c r="L6" s="18"/>
    </row>
    <row r="7" s="1" customFormat="1" ht="16.5" customHeight="1">
      <c r="B7" s="18"/>
      <c r="E7" s="141" t="str">
        <f>'Rekapitulace stavby'!K6</f>
        <v>VN Bojkovice - Rekonstrukce BP a manipulační věže</v>
      </c>
      <c r="F7" s="140"/>
      <c r="G7" s="140"/>
      <c r="H7" s="140"/>
      <c r="I7" s="134"/>
      <c r="L7" s="18"/>
    </row>
    <row r="8" s="2" customFormat="1" ht="12" customHeight="1">
      <c r="A8" s="36"/>
      <c r="B8" s="42"/>
      <c r="C8" s="36"/>
      <c r="D8" s="140" t="s">
        <v>96</v>
      </c>
      <c r="E8" s="36"/>
      <c r="F8" s="36"/>
      <c r="G8" s="36"/>
      <c r="H8" s="36"/>
      <c r="I8" s="14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296</v>
      </c>
      <c r="F9" s="36"/>
      <c r="G9" s="36"/>
      <c r="H9" s="36"/>
      <c r="I9" s="14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44" t="s">
        <v>1</v>
      </c>
      <c r="G11" s="36"/>
      <c r="H11" s="36"/>
      <c r="I11" s="145" t="s">
        <v>19</v>
      </c>
      <c r="J11" s="144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20</v>
      </c>
      <c r="E12" s="36"/>
      <c r="F12" s="144" t="s">
        <v>21</v>
      </c>
      <c r="G12" s="36"/>
      <c r="H12" s="36"/>
      <c r="I12" s="145" t="s">
        <v>22</v>
      </c>
      <c r="J12" s="146" t="str">
        <f>'Rekapitulace stavby'!AN8</f>
        <v>17. 10. 2019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36"/>
      <c r="G14" s="36"/>
      <c r="H14" s="36"/>
      <c r="I14" s="145" t="s">
        <v>25</v>
      </c>
      <c r="J14" s="144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4" t="s">
        <v>27</v>
      </c>
      <c r="F15" s="36"/>
      <c r="G15" s="36"/>
      <c r="H15" s="36"/>
      <c r="I15" s="145" t="s">
        <v>28</v>
      </c>
      <c r="J15" s="144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29</v>
      </c>
      <c r="E17" s="36"/>
      <c r="F17" s="36"/>
      <c r="G17" s="36"/>
      <c r="H17" s="36"/>
      <c r="I17" s="145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4"/>
      <c r="G18" s="144"/>
      <c r="H18" s="144"/>
      <c r="I18" s="145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31</v>
      </c>
      <c r="E20" s="36"/>
      <c r="F20" s="36"/>
      <c r="G20" s="36"/>
      <c r="H20" s="36"/>
      <c r="I20" s="145" t="s">
        <v>25</v>
      </c>
      <c r="J20" s="144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4" t="s">
        <v>33</v>
      </c>
      <c r="F21" s="36"/>
      <c r="G21" s="36"/>
      <c r="H21" s="36"/>
      <c r="I21" s="145" t="s">
        <v>28</v>
      </c>
      <c r="J21" s="144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5" t="s">
        <v>25</v>
      </c>
      <c r="J23" s="144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4" t="str">
        <f>IF('Rekapitulace stavby'!E20="","",'Rekapitulace stavby'!E20)</f>
        <v xml:space="preserve"> </v>
      </c>
      <c r="F24" s="36"/>
      <c r="G24" s="36"/>
      <c r="H24" s="36"/>
      <c r="I24" s="145" t="s">
        <v>28</v>
      </c>
      <c r="J24" s="144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14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3"/>
      <c r="J29" s="152"/>
      <c r="K29" s="15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4" t="s">
        <v>38</v>
      </c>
      <c r="E30" s="36"/>
      <c r="F30" s="36"/>
      <c r="G30" s="36"/>
      <c r="H30" s="36"/>
      <c r="I30" s="142"/>
      <c r="J30" s="155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3"/>
      <c r="J31" s="152"/>
      <c r="K31" s="152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6" t="s">
        <v>40</v>
      </c>
      <c r="G32" s="36"/>
      <c r="H32" s="36"/>
      <c r="I32" s="157" t="s">
        <v>39</v>
      </c>
      <c r="J32" s="156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8" t="s">
        <v>42</v>
      </c>
      <c r="E33" s="140" t="s">
        <v>43</v>
      </c>
      <c r="F33" s="159">
        <f>ROUND((SUM(BE123:BE201)),  2)</f>
        <v>0</v>
      </c>
      <c r="G33" s="36"/>
      <c r="H33" s="36"/>
      <c r="I33" s="160">
        <v>0.20999999999999999</v>
      </c>
      <c r="J33" s="159">
        <f>ROUND(((SUM(BE123:BE201))*I33),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44</v>
      </c>
      <c r="F34" s="159">
        <f>ROUND((SUM(BF123:BF201)),  2)</f>
        <v>0</v>
      </c>
      <c r="G34" s="36"/>
      <c r="H34" s="36"/>
      <c r="I34" s="160">
        <v>0.14999999999999999</v>
      </c>
      <c r="J34" s="159">
        <f>ROUND(((SUM(BF123:BF201))*I34),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45</v>
      </c>
      <c r="F35" s="159">
        <f>ROUND((SUM(BG123:BG201)),  2)</f>
        <v>0</v>
      </c>
      <c r="G35" s="36"/>
      <c r="H35" s="36"/>
      <c r="I35" s="160">
        <v>0.20999999999999999</v>
      </c>
      <c r="J35" s="15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46</v>
      </c>
      <c r="F36" s="159">
        <f>ROUND((SUM(BH123:BH201)),  2)</f>
        <v>0</v>
      </c>
      <c r="G36" s="36"/>
      <c r="H36" s="36"/>
      <c r="I36" s="160">
        <v>0.14999999999999999</v>
      </c>
      <c r="J36" s="15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47</v>
      </c>
      <c r="F37" s="159">
        <f>ROUND((SUM(BI123:BI201)),  2)</f>
        <v>0</v>
      </c>
      <c r="G37" s="36"/>
      <c r="H37" s="36"/>
      <c r="I37" s="160">
        <v>0</v>
      </c>
      <c r="J37" s="15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4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4"/>
      <c r="L41" s="18"/>
    </row>
    <row r="42" s="1" customFormat="1" ht="14.4" customHeight="1">
      <c r="B42" s="18"/>
      <c r="I42" s="134"/>
      <c r="L42" s="18"/>
    </row>
    <row r="43" s="1" customFormat="1" ht="14.4" customHeight="1">
      <c r="B43" s="18"/>
      <c r="I43" s="134"/>
      <c r="L43" s="18"/>
    </row>
    <row r="44" s="1" customFormat="1" ht="14.4" customHeight="1">
      <c r="B44" s="18"/>
      <c r="I44" s="134"/>
      <c r="L44" s="18"/>
    </row>
    <row r="45" s="1" customFormat="1" ht="14.4" customHeight="1">
      <c r="B45" s="18"/>
      <c r="I45" s="134"/>
      <c r="L45" s="18"/>
    </row>
    <row r="46" s="1" customFormat="1" ht="14.4" customHeight="1">
      <c r="B46" s="18"/>
      <c r="I46" s="134"/>
      <c r="L46" s="18"/>
    </row>
    <row r="47" s="1" customFormat="1" ht="14.4" customHeight="1">
      <c r="B47" s="18"/>
      <c r="I47" s="134"/>
      <c r="L47" s="18"/>
    </row>
    <row r="48" s="1" customFormat="1" ht="14.4" customHeight="1">
      <c r="B48" s="18"/>
      <c r="I48" s="134"/>
      <c r="L48" s="18"/>
    </row>
    <row r="49" s="1" customFormat="1" ht="14.4" customHeight="1">
      <c r="B49" s="18"/>
      <c r="I49" s="134"/>
      <c r="L49" s="18"/>
    </row>
    <row r="50" s="2" customFormat="1" ht="14.4" customHeight="1">
      <c r="B50" s="61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98</v>
      </c>
      <c r="D82" s="38"/>
      <c r="E82" s="38"/>
      <c r="F82" s="38"/>
      <c r="G82" s="38"/>
      <c r="H82" s="38"/>
      <c r="I82" s="14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4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5" t="str">
        <f>E7</f>
        <v>VN Bojkovice - Rekonstrukce BP a manipulační věže</v>
      </c>
      <c r="F85" s="30"/>
      <c r="G85" s="30"/>
      <c r="H85" s="30"/>
      <c r="I85" s="14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14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2859_02 - SO2 – Odpadní chodba a vývar</v>
      </c>
      <c r="F87" s="38"/>
      <c r="G87" s="38"/>
      <c r="H87" s="38"/>
      <c r="I87" s="14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kraj Zlínský</v>
      </c>
      <c r="G89" s="38"/>
      <c r="H89" s="38"/>
      <c r="I89" s="145" t="s">
        <v>22</v>
      </c>
      <c r="J89" s="77" t="str">
        <f>IF(J12="","",J12)</f>
        <v>17. 10. 2019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7.9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145" t="s">
        <v>31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145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99</v>
      </c>
      <c r="D94" s="187"/>
      <c r="E94" s="187"/>
      <c r="F94" s="187"/>
      <c r="G94" s="187"/>
      <c r="H94" s="187"/>
      <c r="I94" s="188"/>
      <c r="J94" s="189" t="s">
        <v>100</v>
      </c>
      <c r="K94" s="18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0" t="s">
        <v>101</v>
      </c>
      <c r="D96" s="38"/>
      <c r="E96" s="38"/>
      <c r="F96" s="38"/>
      <c r="G96" s="38"/>
      <c r="H96" s="38"/>
      <c r="I96" s="142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91"/>
      <c r="C97" s="192"/>
      <c r="D97" s="193" t="s">
        <v>103</v>
      </c>
      <c r="E97" s="194"/>
      <c r="F97" s="194"/>
      <c r="G97" s="194"/>
      <c r="H97" s="194"/>
      <c r="I97" s="195"/>
      <c r="J97" s="196">
        <f>J124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297</v>
      </c>
      <c r="E98" s="201"/>
      <c r="F98" s="201"/>
      <c r="G98" s="201"/>
      <c r="H98" s="201"/>
      <c r="I98" s="202"/>
      <c r="J98" s="203">
        <f>J125</f>
        <v>0</v>
      </c>
      <c r="K98" s="199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104</v>
      </c>
      <c r="E99" s="201"/>
      <c r="F99" s="201"/>
      <c r="G99" s="201"/>
      <c r="H99" s="201"/>
      <c r="I99" s="202"/>
      <c r="J99" s="203">
        <f>J133</f>
        <v>0</v>
      </c>
      <c r="K99" s="199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105</v>
      </c>
      <c r="E100" s="201"/>
      <c r="F100" s="201"/>
      <c r="G100" s="201"/>
      <c r="H100" s="201"/>
      <c r="I100" s="202"/>
      <c r="J100" s="203">
        <f>J145</f>
        <v>0</v>
      </c>
      <c r="K100" s="199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106</v>
      </c>
      <c r="E101" s="201"/>
      <c r="F101" s="201"/>
      <c r="G101" s="201"/>
      <c r="H101" s="201"/>
      <c r="I101" s="202"/>
      <c r="J101" s="203">
        <f>J148</f>
        <v>0</v>
      </c>
      <c r="K101" s="199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107</v>
      </c>
      <c r="E102" s="201"/>
      <c r="F102" s="201"/>
      <c r="G102" s="201"/>
      <c r="H102" s="201"/>
      <c r="I102" s="202"/>
      <c r="J102" s="203">
        <f>J190</f>
        <v>0</v>
      </c>
      <c r="K102" s="199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8"/>
      <c r="C103" s="199"/>
      <c r="D103" s="200" t="s">
        <v>108</v>
      </c>
      <c r="E103" s="201"/>
      <c r="F103" s="201"/>
      <c r="G103" s="201"/>
      <c r="H103" s="201"/>
      <c r="I103" s="202"/>
      <c r="J103" s="203">
        <f>J200</f>
        <v>0</v>
      </c>
      <c r="K103" s="199"/>
      <c r="L103" s="20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14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181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184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109</v>
      </c>
      <c r="D110" s="38"/>
      <c r="E110" s="38"/>
      <c r="F110" s="38"/>
      <c r="G110" s="38"/>
      <c r="H110" s="38"/>
      <c r="I110" s="14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4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14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85" t="str">
        <f>E7</f>
        <v>VN Bojkovice - Rekonstrukce BP a manipulační věže</v>
      </c>
      <c r="F113" s="30"/>
      <c r="G113" s="30"/>
      <c r="H113" s="30"/>
      <c r="I113" s="14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96</v>
      </c>
      <c r="D114" s="38"/>
      <c r="E114" s="38"/>
      <c r="F114" s="38"/>
      <c r="G114" s="38"/>
      <c r="H114" s="38"/>
      <c r="I114" s="14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2859_02 - SO2 – Odpadní chodba a vývar</v>
      </c>
      <c r="F115" s="38"/>
      <c r="G115" s="38"/>
      <c r="H115" s="38"/>
      <c r="I115" s="14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14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>kraj Zlínský</v>
      </c>
      <c r="G117" s="38"/>
      <c r="H117" s="38"/>
      <c r="I117" s="145" t="s">
        <v>22</v>
      </c>
      <c r="J117" s="77" t="str">
        <f>IF(J12="","",J12)</f>
        <v>17. 10. 2019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14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7.9" customHeight="1">
      <c r="A119" s="36"/>
      <c r="B119" s="37"/>
      <c r="C119" s="30" t="s">
        <v>24</v>
      </c>
      <c r="D119" s="38"/>
      <c r="E119" s="38"/>
      <c r="F119" s="25" t="str">
        <f>E15</f>
        <v>Povodí Moravy, s.p.</v>
      </c>
      <c r="G119" s="38"/>
      <c r="H119" s="38"/>
      <c r="I119" s="145" t="s">
        <v>31</v>
      </c>
      <c r="J119" s="34" t="str">
        <f>E21</f>
        <v>VODNÍ DÍLA - TBD a.s.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29</v>
      </c>
      <c r="D120" s="38"/>
      <c r="E120" s="38"/>
      <c r="F120" s="25" t="str">
        <f>IF(E18="","",E18)</f>
        <v>Vyplň údaj</v>
      </c>
      <c r="G120" s="38"/>
      <c r="H120" s="38"/>
      <c r="I120" s="145" t="s">
        <v>35</v>
      </c>
      <c r="J120" s="34" t="str">
        <f>E24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142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205"/>
      <c r="B122" s="206"/>
      <c r="C122" s="207" t="s">
        <v>110</v>
      </c>
      <c r="D122" s="208" t="s">
        <v>63</v>
      </c>
      <c r="E122" s="208" t="s">
        <v>59</v>
      </c>
      <c r="F122" s="208" t="s">
        <v>60</v>
      </c>
      <c r="G122" s="208" t="s">
        <v>111</v>
      </c>
      <c r="H122" s="208" t="s">
        <v>112</v>
      </c>
      <c r="I122" s="209" t="s">
        <v>113</v>
      </c>
      <c r="J122" s="210" t="s">
        <v>100</v>
      </c>
      <c r="K122" s="211" t="s">
        <v>114</v>
      </c>
      <c r="L122" s="212"/>
      <c r="M122" s="98" t="s">
        <v>1</v>
      </c>
      <c r="N122" s="99" t="s">
        <v>42</v>
      </c>
      <c r="O122" s="99" t="s">
        <v>115</v>
      </c>
      <c r="P122" s="99" t="s">
        <v>116</v>
      </c>
      <c r="Q122" s="99" t="s">
        <v>117</v>
      </c>
      <c r="R122" s="99" t="s">
        <v>118</v>
      </c>
      <c r="S122" s="99" t="s">
        <v>119</v>
      </c>
      <c r="T122" s="100" t="s">
        <v>120</v>
      </c>
      <c r="U122" s="205"/>
      <c r="V122" s="205"/>
      <c r="W122" s="205"/>
      <c r="X122" s="205"/>
      <c r="Y122" s="205"/>
      <c r="Z122" s="205"/>
      <c r="AA122" s="205"/>
      <c r="AB122" s="205"/>
      <c r="AC122" s="205"/>
      <c r="AD122" s="205"/>
      <c r="AE122" s="205"/>
    </row>
    <row r="123" s="2" customFormat="1" ht="22.8" customHeight="1">
      <c r="A123" s="36"/>
      <c r="B123" s="37"/>
      <c r="C123" s="105" t="s">
        <v>121</v>
      </c>
      <c r="D123" s="38"/>
      <c r="E123" s="38"/>
      <c r="F123" s="38"/>
      <c r="G123" s="38"/>
      <c r="H123" s="38"/>
      <c r="I123" s="142"/>
      <c r="J123" s="213">
        <f>BK123</f>
        <v>0</v>
      </c>
      <c r="K123" s="38"/>
      <c r="L123" s="42"/>
      <c r="M123" s="101"/>
      <c r="N123" s="214"/>
      <c r="O123" s="102"/>
      <c r="P123" s="215">
        <f>P124</f>
        <v>0</v>
      </c>
      <c r="Q123" s="102"/>
      <c r="R123" s="215">
        <f>R124</f>
        <v>3.3600426599999995</v>
      </c>
      <c r="S123" s="102"/>
      <c r="T123" s="216">
        <f>T124</f>
        <v>19.619999999999997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77</v>
      </c>
      <c r="AU123" s="15" t="s">
        <v>102</v>
      </c>
      <c r="BK123" s="217">
        <f>BK124</f>
        <v>0</v>
      </c>
    </row>
    <row r="124" s="12" customFormat="1" ht="25.92" customHeight="1">
      <c r="A124" s="12"/>
      <c r="B124" s="218"/>
      <c r="C124" s="219"/>
      <c r="D124" s="220" t="s">
        <v>77</v>
      </c>
      <c r="E124" s="221" t="s">
        <v>122</v>
      </c>
      <c r="F124" s="221" t="s">
        <v>123</v>
      </c>
      <c r="G124" s="219"/>
      <c r="H124" s="219"/>
      <c r="I124" s="222"/>
      <c r="J124" s="223">
        <f>BK124</f>
        <v>0</v>
      </c>
      <c r="K124" s="219"/>
      <c r="L124" s="224"/>
      <c r="M124" s="225"/>
      <c r="N124" s="226"/>
      <c r="O124" s="226"/>
      <c r="P124" s="227">
        <f>P125+P133+P145+P148+P190+P200</f>
        <v>0</v>
      </c>
      <c r="Q124" s="226"/>
      <c r="R124" s="227">
        <f>R125+R133+R145+R148+R190+R200</f>
        <v>3.3600426599999995</v>
      </c>
      <c r="S124" s="226"/>
      <c r="T124" s="228">
        <f>T125+T133+T145+T148+T190+T200</f>
        <v>19.619999999999997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86</v>
      </c>
      <c r="AT124" s="230" t="s">
        <v>77</v>
      </c>
      <c r="AU124" s="230" t="s">
        <v>78</v>
      </c>
      <c r="AY124" s="229" t="s">
        <v>124</v>
      </c>
      <c r="BK124" s="231">
        <f>BK125+BK133+BK145+BK148+BK190+BK200</f>
        <v>0</v>
      </c>
    </row>
    <row r="125" s="12" customFormat="1" ht="22.8" customHeight="1">
      <c r="A125" s="12"/>
      <c r="B125" s="218"/>
      <c r="C125" s="219"/>
      <c r="D125" s="220" t="s">
        <v>77</v>
      </c>
      <c r="E125" s="232" t="s">
        <v>86</v>
      </c>
      <c r="F125" s="232" t="s">
        <v>298</v>
      </c>
      <c r="G125" s="219"/>
      <c r="H125" s="219"/>
      <c r="I125" s="222"/>
      <c r="J125" s="233">
        <f>BK125</f>
        <v>0</v>
      </c>
      <c r="K125" s="219"/>
      <c r="L125" s="224"/>
      <c r="M125" s="225"/>
      <c r="N125" s="226"/>
      <c r="O125" s="226"/>
      <c r="P125" s="227">
        <f>SUM(P126:P132)</f>
        <v>0</v>
      </c>
      <c r="Q125" s="226"/>
      <c r="R125" s="227">
        <f>SUM(R126:R132)</f>
        <v>0</v>
      </c>
      <c r="S125" s="226"/>
      <c r="T125" s="228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86</v>
      </c>
      <c r="AT125" s="230" t="s">
        <v>77</v>
      </c>
      <c r="AU125" s="230" t="s">
        <v>86</v>
      </c>
      <c r="AY125" s="229" t="s">
        <v>124</v>
      </c>
      <c r="BK125" s="231">
        <f>SUM(BK126:BK132)</f>
        <v>0</v>
      </c>
    </row>
    <row r="126" s="2" customFormat="1" ht="36" customHeight="1">
      <c r="A126" s="36"/>
      <c r="B126" s="37"/>
      <c r="C126" s="234" t="s">
        <v>86</v>
      </c>
      <c r="D126" s="234" t="s">
        <v>127</v>
      </c>
      <c r="E126" s="235" t="s">
        <v>299</v>
      </c>
      <c r="F126" s="236" t="s">
        <v>300</v>
      </c>
      <c r="G126" s="237" t="s">
        <v>301</v>
      </c>
      <c r="H126" s="238">
        <v>1</v>
      </c>
      <c r="I126" s="239"/>
      <c r="J126" s="240">
        <f>ROUND(I126*H126,2)</f>
        <v>0</v>
      </c>
      <c r="K126" s="241"/>
      <c r="L126" s="42"/>
      <c r="M126" s="242" t="s">
        <v>1</v>
      </c>
      <c r="N126" s="243" t="s">
        <v>43</v>
      </c>
      <c r="O126" s="8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131</v>
      </c>
      <c r="AT126" s="246" t="s">
        <v>127</v>
      </c>
      <c r="AU126" s="246" t="s">
        <v>88</v>
      </c>
      <c r="AY126" s="15" t="s">
        <v>124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86</v>
      </c>
      <c r="BK126" s="247">
        <f>ROUND(I126*H126,2)</f>
        <v>0</v>
      </c>
      <c r="BL126" s="15" t="s">
        <v>131</v>
      </c>
      <c r="BM126" s="246" t="s">
        <v>302</v>
      </c>
    </row>
    <row r="127" s="2" customFormat="1">
      <c r="A127" s="36"/>
      <c r="B127" s="37"/>
      <c r="C127" s="38"/>
      <c r="D127" s="250" t="s">
        <v>303</v>
      </c>
      <c r="E127" s="38"/>
      <c r="F127" s="276" t="s">
        <v>304</v>
      </c>
      <c r="G127" s="38"/>
      <c r="H127" s="38"/>
      <c r="I127" s="142"/>
      <c r="J127" s="38"/>
      <c r="K127" s="38"/>
      <c r="L127" s="42"/>
      <c r="M127" s="277"/>
      <c r="N127" s="278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303</v>
      </c>
      <c r="AU127" s="15" t="s">
        <v>88</v>
      </c>
    </row>
    <row r="128" s="13" customFormat="1">
      <c r="A128" s="13"/>
      <c r="B128" s="248"/>
      <c r="C128" s="249"/>
      <c r="D128" s="250" t="s">
        <v>133</v>
      </c>
      <c r="E128" s="251" t="s">
        <v>1</v>
      </c>
      <c r="F128" s="252" t="s">
        <v>305</v>
      </c>
      <c r="G128" s="249"/>
      <c r="H128" s="253">
        <v>1</v>
      </c>
      <c r="I128" s="254"/>
      <c r="J128" s="249"/>
      <c r="K128" s="249"/>
      <c r="L128" s="255"/>
      <c r="M128" s="256"/>
      <c r="N128" s="257"/>
      <c r="O128" s="257"/>
      <c r="P128" s="257"/>
      <c r="Q128" s="257"/>
      <c r="R128" s="257"/>
      <c r="S128" s="257"/>
      <c r="T128" s="25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9" t="s">
        <v>133</v>
      </c>
      <c r="AU128" s="259" t="s">
        <v>88</v>
      </c>
      <c r="AV128" s="13" t="s">
        <v>88</v>
      </c>
      <c r="AW128" s="13" t="s">
        <v>34</v>
      </c>
      <c r="AX128" s="13" t="s">
        <v>86</v>
      </c>
      <c r="AY128" s="259" t="s">
        <v>124</v>
      </c>
    </row>
    <row r="129" s="2" customFormat="1" ht="24" customHeight="1">
      <c r="A129" s="36"/>
      <c r="B129" s="37"/>
      <c r="C129" s="234" t="s">
        <v>88</v>
      </c>
      <c r="D129" s="234" t="s">
        <v>127</v>
      </c>
      <c r="E129" s="235" t="s">
        <v>306</v>
      </c>
      <c r="F129" s="236" t="s">
        <v>307</v>
      </c>
      <c r="G129" s="237" t="s">
        <v>308</v>
      </c>
      <c r="H129" s="238">
        <v>10</v>
      </c>
      <c r="I129" s="239"/>
      <c r="J129" s="240">
        <f>ROUND(I129*H129,2)</f>
        <v>0</v>
      </c>
      <c r="K129" s="241"/>
      <c r="L129" s="42"/>
      <c r="M129" s="242" t="s">
        <v>1</v>
      </c>
      <c r="N129" s="243" t="s">
        <v>43</v>
      </c>
      <c r="O129" s="89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46" t="s">
        <v>131</v>
      </c>
      <c r="AT129" s="246" t="s">
        <v>127</v>
      </c>
      <c r="AU129" s="246" t="s">
        <v>88</v>
      </c>
      <c r="AY129" s="15" t="s">
        <v>124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5" t="s">
        <v>86</v>
      </c>
      <c r="BK129" s="247">
        <f>ROUND(I129*H129,2)</f>
        <v>0</v>
      </c>
      <c r="BL129" s="15" t="s">
        <v>131</v>
      </c>
      <c r="BM129" s="246" t="s">
        <v>309</v>
      </c>
    </row>
    <row r="130" s="13" customFormat="1">
      <c r="A130" s="13"/>
      <c r="B130" s="248"/>
      <c r="C130" s="249"/>
      <c r="D130" s="250" t="s">
        <v>133</v>
      </c>
      <c r="E130" s="251" t="s">
        <v>1</v>
      </c>
      <c r="F130" s="252" t="s">
        <v>310</v>
      </c>
      <c r="G130" s="249"/>
      <c r="H130" s="253">
        <v>10</v>
      </c>
      <c r="I130" s="254"/>
      <c r="J130" s="249"/>
      <c r="K130" s="249"/>
      <c r="L130" s="255"/>
      <c r="M130" s="256"/>
      <c r="N130" s="257"/>
      <c r="O130" s="257"/>
      <c r="P130" s="257"/>
      <c r="Q130" s="257"/>
      <c r="R130" s="257"/>
      <c r="S130" s="257"/>
      <c r="T130" s="25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9" t="s">
        <v>133</v>
      </c>
      <c r="AU130" s="259" t="s">
        <v>88</v>
      </c>
      <c r="AV130" s="13" t="s">
        <v>88</v>
      </c>
      <c r="AW130" s="13" t="s">
        <v>34</v>
      </c>
      <c r="AX130" s="13" t="s">
        <v>86</v>
      </c>
      <c r="AY130" s="259" t="s">
        <v>124</v>
      </c>
    </row>
    <row r="131" s="2" customFormat="1" ht="24" customHeight="1">
      <c r="A131" s="36"/>
      <c r="B131" s="37"/>
      <c r="C131" s="234" t="s">
        <v>125</v>
      </c>
      <c r="D131" s="234" t="s">
        <v>127</v>
      </c>
      <c r="E131" s="235" t="s">
        <v>311</v>
      </c>
      <c r="F131" s="236" t="s">
        <v>312</v>
      </c>
      <c r="G131" s="237" t="s">
        <v>130</v>
      </c>
      <c r="H131" s="238">
        <v>21.600000000000001</v>
      </c>
      <c r="I131" s="239"/>
      <c r="J131" s="240">
        <f>ROUND(I131*H131,2)</f>
        <v>0</v>
      </c>
      <c r="K131" s="241"/>
      <c r="L131" s="42"/>
      <c r="M131" s="242" t="s">
        <v>1</v>
      </c>
      <c r="N131" s="243" t="s">
        <v>43</v>
      </c>
      <c r="O131" s="8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6" t="s">
        <v>131</v>
      </c>
      <c r="AT131" s="246" t="s">
        <v>127</v>
      </c>
      <c r="AU131" s="246" t="s">
        <v>88</v>
      </c>
      <c r="AY131" s="15" t="s">
        <v>124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5" t="s">
        <v>86</v>
      </c>
      <c r="BK131" s="247">
        <f>ROUND(I131*H131,2)</f>
        <v>0</v>
      </c>
      <c r="BL131" s="15" t="s">
        <v>131</v>
      </c>
      <c r="BM131" s="246" t="s">
        <v>313</v>
      </c>
    </row>
    <row r="132" s="13" customFormat="1">
      <c r="A132" s="13"/>
      <c r="B132" s="248"/>
      <c r="C132" s="249"/>
      <c r="D132" s="250" t="s">
        <v>133</v>
      </c>
      <c r="E132" s="251" t="s">
        <v>1</v>
      </c>
      <c r="F132" s="252" t="s">
        <v>314</v>
      </c>
      <c r="G132" s="249"/>
      <c r="H132" s="253">
        <v>21.600000000000001</v>
      </c>
      <c r="I132" s="254"/>
      <c r="J132" s="249"/>
      <c r="K132" s="249"/>
      <c r="L132" s="255"/>
      <c r="M132" s="256"/>
      <c r="N132" s="257"/>
      <c r="O132" s="257"/>
      <c r="P132" s="257"/>
      <c r="Q132" s="257"/>
      <c r="R132" s="257"/>
      <c r="S132" s="257"/>
      <c r="T132" s="25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9" t="s">
        <v>133</v>
      </c>
      <c r="AU132" s="259" t="s">
        <v>88</v>
      </c>
      <c r="AV132" s="13" t="s">
        <v>88</v>
      </c>
      <c r="AW132" s="13" t="s">
        <v>34</v>
      </c>
      <c r="AX132" s="13" t="s">
        <v>86</v>
      </c>
      <c r="AY132" s="259" t="s">
        <v>124</v>
      </c>
    </row>
    <row r="133" s="12" customFormat="1" ht="22.8" customHeight="1">
      <c r="A133" s="12"/>
      <c r="B133" s="218"/>
      <c r="C133" s="219"/>
      <c r="D133" s="220" t="s">
        <v>77</v>
      </c>
      <c r="E133" s="232" t="s">
        <v>125</v>
      </c>
      <c r="F133" s="232" t="s">
        <v>126</v>
      </c>
      <c r="G133" s="219"/>
      <c r="H133" s="219"/>
      <c r="I133" s="222"/>
      <c r="J133" s="233">
        <f>BK133</f>
        <v>0</v>
      </c>
      <c r="K133" s="219"/>
      <c r="L133" s="224"/>
      <c r="M133" s="225"/>
      <c r="N133" s="226"/>
      <c r="O133" s="226"/>
      <c r="P133" s="227">
        <f>SUM(P134:P144)</f>
        <v>0</v>
      </c>
      <c r="Q133" s="226"/>
      <c r="R133" s="227">
        <f>SUM(R134:R144)</f>
        <v>0.89652065999999997</v>
      </c>
      <c r="S133" s="226"/>
      <c r="T133" s="228">
        <f>SUM(T134:T144)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9" t="s">
        <v>86</v>
      </c>
      <c r="AT133" s="230" t="s">
        <v>77</v>
      </c>
      <c r="AU133" s="230" t="s">
        <v>86</v>
      </c>
      <c r="AY133" s="229" t="s">
        <v>124</v>
      </c>
      <c r="BK133" s="231">
        <f>SUM(BK134:BK144)</f>
        <v>0</v>
      </c>
    </row>
    <row r="134" s="2" customFormat="1" ht="24" customHeight="1">
      <c r="A134" s="36"/>
      <c r="B134" s="37"/>
      <c r="C134" s="234" t="s">
        <v>131</v>
      </c>
      <c r="D134" s="234" t="s">
        <v>127</v>
      </c>
      <c r="E134" s="235" t="s">
        <v>128</v>
      </c>
      <c r="F134" s="236" t="s">
        <v>129</v>
      </c>
      <c r="G134" s="237" t="s">
        <v>130</v>
      </c>
      <c r="H134" s="238">
        <v>3.6000000000000001</v>
      </c>
      <c r="I134" s="239"/>
      <c r="J134" s="240">
        <f>ROUND(I134*H134,2)</f>
        <v>0</v>
      </c>
      <c r="K134" s="241"/>
      <c r="L134" s="42"/>
      <c r="M134" s="242" t="s">
        <v>1</v>
      </c>
      <c r="N134" s="243" t="s">
        <v>43</v>
      </c>
      <c r="O134" s="89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6" t="s">
        <v>131</v>
      </c>
      <c r="AT134" s="246" t="s">
        <v>127</v>
      </c>
      <c r="AU134" s="246" t="s">
        <v>88</v>
      </c>
      <c r="AY134" s="15" t="s">
        <v>124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5" t="s">
        <v>86</v>
      </c>
      <c r="BK134" s="247">
        <f>ROUND(I134*H134,2)</f>
        <v>0</v>
      </c>
      <c r="BL134" s="15" t="s">
        <v>131</v>
      </c>
      <c r="BM134" s="246" t="s">
        <v>315</v>
      </c>
    </row>
    <row r="135" s="13" customFormat="1">
      <c r="A135" s="13"/>
      <c r="B135" s="248"/>
      <c r="C135" s="249"/>
      <c r="D135" s="250" t="s">
        <v>133</v>
      </c>
      <c r="E135" s="251" t="s">
        <v>1</v>
      </c>
      <c r="F135" s="252" t="s">
        <v>316</v>
      </c>
      <c r="G135" s="249"/>
      <c r="H135" s="253">
        <v>3.6000000000000001</v>
      </c>
      <c r="I135" s="254"/>
      <c r="J135" s="249"/>
      <c r="K135" s="249"/>
      <c r="L135" s="255"/>
      <c r="M135" s="256"/>
      <c r="N135" s="257"/>
      <c r="O135" s="257"/>
      <c r="P135" s="257"/>
      <c r="Q135" s="257"/>
      <c r="R135" s="257"/>
      <c r="S135" s="257"/>
      <c r="T135" s="25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9" t="s">
        <v>133</v>
      </c>
      <c r="AU135" s="259" t="s">
        <v>88</v>
      </c>
      <c r="AV135" s="13" t="s">
        <v>88</v>
      </c>
      <c r="AW135" s="13" t="s">
        <v>34</v>
      </c>
      <c r="AX135" s="13" t="s">
        <v>86</v>
      </c>
      <c r="AY135" s="259" t="s">
        <v>124</v>
      </c>
    </row>
    <row r="136" s="2" customFormat="1" ht="16.5" customHeight="1">
      <c r="A136" s="36"/>
      <c r="B136" s="37"/>
      <c r="C136" s="234" t="s">
        <v>155</v>
      </c>
      <c r="D136" s="234" t="s">
        <v>127</v>
      </c>
      <c r="E136" s="235" t="s">
        <v>138</v>
      </c>
      <c r="F136" s="236" t="s">
        <v>139</v>
      </c>
      <c r="G136" s="237" t="s">
        <v>140</v>
      </c>
      <c r="H136" s="238">
        <v>8</v>
      </c>
      <c r="I136" s="239"/>
      <c r="J136" s="240">
        <f>ROUND(I136*H136,2)</f>
        <v>0</v>
      </c>
      <c r="K136" s="241"/>
      <c r="L136" s="42"/>
      <c r="M136" s="242" t="s">
        <v>1</v>
      </c>
      <c r="N136" s="243" t="s">
        <v>43</v>
      </c>
      <c r="O136" s="89"/>
      <c r="P136" s="244">
        <f>O136*H136</f>
        <v>0</v>
      </c>
      <c r="Q136" s="244">
        <v>0.00726</v>
      </c>
      <c r="R136" s="244">
        <f>Q136*H136</f>
        <v>0.05808</v>
      </c>
      <c r="S136" s="244">
        <v>0</v>
      </c>
      <c r="T136" s="24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6" t="s">
        <v>131</v>
      </c>
      <c r="AT136" s="246" t="s">
        <v>127</v>
      </c>
      <c r="AU136" s="246" t="s">
        <v>88</v>
      </c>
      <c r="AY136" s="15" t="s">
        <v>124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5" t="s">
        <v>86</v>
      </c>
      <c r="BK136" s="247">
        <f>ROUND(I136*H136,2)</f>
        <v>0</v>
      </c>
      <c r="BL136" s="15" t="s">
        <v>131</v>
      </c>
      <c r="BM136" s="246" t="s">
        <v>317</v>
      </c>
    </row>
    <row r="137" s="13" customFormat="1">
      <c r="A137" s="13"/>
      <c r="B137" s="248"/>
      <c r="C137" s="249"/>
      <c r="D137" s="250" t="s">
        <v>133</v>
      </c>
      <c r="E137" s="251" t="s">
        <v>1</v>
      </c>
      <c r="F137" s="252" t="s">
        <v>318</v>
      </c>
      <c r="G137" s="249"/>
      <c r="H137" s="253">
        <v>8</v>
      </c>
      <c r="I137" s="254"/>
      <c r="J137" s="249"/>
      <c r="K137" s="249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133</v>
      </c>
      <c r="AU137" s="259" t="s">
        <v>88</v>
      </c>
      <c r="AV137" s="13" t="s">
        <v>88</v>
      </c>
      <c r="AW137" s="13" t="s">
        <v>34</v>
      </c>
      <c r="AX137" s="13" t="s">
        <v>78</v>
      </c>
      <c r="AY137" s="259" t="s">
        <v>124</v>
      </c>
    </row>
    <row r="138" s="2" customFormat="1" ht="24" customHeight="1">
      <c r="A138" s="36"/>
      <c r="B138" s="37"/>
      <c r="C138" s="234" t="s">
        <v>160</v>
      </c>
      <c r="D138" s="234" t="s">
        <v>127</v>
      </c>
      <c r="E138" s="235" t="s">
        <v>144</v>
      </c>
      <c r="F138" s="236" t="s">
        <v>145</v>
      </c>
      <c r="G138" s="237" t="s">
        <v>140</v>
      </c>
      <c r="H138" s="238">
        <v>8</v>
      </c>
      <c r="I138" s="239"/>
      <c r="J138" s="240">
        <f>ROUND(I138*H138,2)</f>
        <v>0</v>
      </c>
      <c r="K138" s="241"/>
      <c r="L138" s="42"/>
      <c r="M138" s="242" t="s">
        <v>1</v>
      </c>
      <c r="N138" s="243" t="s">
        <v>43</v>
      </c>
      <c r="O138" s="89"/>
      <c r="P138" s="244">
        <f>O138*H138</f>
        <v>0</v>
      </c>
      <c r="Q138" s="244">
        <v>0.00085999999999999998</v>
      </c>
      <c r="R138" s="244">
        <f>Q138*H138</f>
        <v>0.0068799999999999998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131</v>
      </c>
      <c r="AT138" s="246" t="s">
        <v>127</v>
      </c>
      <c r="AU138" s="246" t="s">
        <v>88</v>
      </c>
      <c r="AY138" s="15" t="s">
        <v>124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86</v>
      </c>
      <c r="BK138" s="247">
        <f>ROUND(I138*H138,2)</f>
        <v>0</v>
      </c>
      <c r="BL138" s="15" t="s">
        <v>131</v>
      </c>
      <c r="BM138" s="246" t="s">
        <v>319</v>
      </c>
    </row>
    <row r="139" s="13" customFormat="1">
      <c r="A139" s="13"/>
      <c r="B139" s="248"/>
      <c r="C139" s="249"/>
      <c r="D139" s="250" t="s">
        <v>133</v>
      </c>
      <c r="E139" s="251" t="s">
        <v>1</v>
      </c>
      <c r="F139" s="252" t="s">
        <v>318</v>
      </c>
      <c r="G139" s="249"/>
      <c r="H139" s="253">
        <v>8</v>
      </c>
      <c r="I139" s="254"/>
      <c r="J139" s="249"/>
      <c r="K139" s="249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133</v>
      </c>
      <c r="AU139" s="259" t="s">
        <v>88</v>
      </c>
      <c r="AV139" s="13" t="s">
        <v>88</v>
      </c>
      <c r="AW139" s="13" t="s">
        <v>34</v>
      </c>
      <c r="AX139" s="13" t="s">
        <v>78</v>
      </c>
      <c r="AY139" s="259" t="s">
        <v>124</v>
      </c>
    </row>
    <row r="140" s="2" customFormat="1" ht="16.5" customHeight="1">
      <c r="A140" s="36"/>
      <c r="B140" s="37"/>
      <c r="C140" s="234" t="s">
        <v>168</v>
      </c>
      <c r="D140" s="234" t="s">
        <v>127</v>
      </c>
      <c r="E140" s="235" t="s">
        <v>147</v>
      </c>
      <c r="F140" s="236" t="s">
        <v>148</v>
      </c>
      <c r="G140" s="237" t="s">
        <v>149</v>
      </c>
      <c r="H140" s="238">
        <v>0.29099999999999998</v>
      </c>
      <c r="I140" s="239"/>
      <c r="J140" s="240">
        <f>ROUND(I140*H140,2)</f>
        <v>0</v>
      </c>
      <c r="K140" s="241"/>
      <c r="L140" s="42"/>
      <c r="M140" s="242" t="s">
        <v>1</v>
      </c>
      <c r="N140" s="243" t="s">
        <v>43</v>
      </c>
      <c r="O140" s="89"/>
      <c r="P140" s="244">
        <f>O140*H140</f>
        <v>0</v>
      </c>
      <c r="Q140" s="244">
        <v>1.0461400000000001</v>
      </c>
      <c r="R140" s="244">
        <f>Q140*H140</f>
        <v>0.30442673999999997</v>
      </c>
      <c r="S140" s="244">
        <v>0</v>
      </c>
      <c r="T140" s="24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6" t="s">
        <v>131</v>
      </c>
      <c r="AT140" s="246" t="s">
        <v>127</v>
      </c>
      <c r="AU140" s="246" t="s">
        <v>88</v>
      </c>
      <c r="AY140" s="15" t="s">
        <v>124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5" t="s">
        <v>86</v>
      </c>
      <c r="BK140" s="247">
        <f>ROUND(I140*H140,2)</f>
        <v>0</v>
      </c>
      <c r="BL140" s="15" t="s">
        <v>131</v>
      </c>
      <c r="BM140" s="246" t="s">
        <v>320</v>
      </c>
    </row>
    <row r="141" s="13" customFormat="1">
      <c r="A141" s="13"/>
      <c r="B141" s="248"/>
      <c r="C141" s="249"/>
      <c r="D141" s="250" t="s">
        <v>133</v>
      </c>
      <c r="E141" s="251" t="s">
        <v>1</v>
      </c>
      <c r="F141" s="252" t="s">
        <v>321</v>
      </c>
      <c r="G141" s="249"/>
      <c r="H141" s="253">
        <v>0.159</v>
      </c>
      <c r="I141" s="254"/>
      <c r="J141" s="249"/>
      <c r="K141" s="249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133</v>
      </c>
      <c r="AU141" s="259" t="s">
        <v>88</v>
      </c>
      <c r="AV141" s="13" t="s">
        <v>88</v>
      </c>
      <c r="AW141" s="13" t="s">
        <v>34</v>
      </c>
      <c r="AX141" s="13" t="s">
        <v>78</v>
      </c>
      <c r="AY141" s="259" t="s">
        <v>124</v>
      </c>
    </row>
    <row r="142" s="13" customFormat="1">
      <c r="A142" s="13"/>
      <c r="B142" s="248"/>
      <c r="C142" s="249"/>
      <c r="D142" s="250" t="s">
        <v>133</v>
      </c>
      <c r="E142" s="251" t="s">
        <v>1</v>
      </c>
      <c r="F142" s="252" t="s">
        <v>322</v>
      </c>
      <c r="G142" s="249"/>
      <c r="H142" s="253">
        <v>0.13200000000000001</v>
      </c>
      <c r="I142" s="254"/>
      <c r="J142" s="249"/>
      <c r="K142" s="249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133</v>
      </c>
      <c r="AU142" s="259" t="s">
        <v>88</v>
      </c>
      <c r="AV142" s="13" t="s">
        <v>88</v>
      </c>
      <c r="AW142" s="13" t="s">
        <v>34</v>
      </c>
      <c r="AX142" s="13" t="s">
        <v>78</v>
      </c>
      <c r="AY142" s="259" t="s">
        <v>124</v>
      </c>
    </row>
    <row r="143" s="2" customFormat="1" ht="16.5" customHeight="1">
      <c r="A143" s="36"/>
      <c r="B143" s="37"/>
      <c r="C143" s="234" t="s">
        <v>173</v>
      </c>
      <c r="D143" s="234" t="s">
        <v>127</v>
      </c>
      <c r="E143" s="235" t="s">
        <v>156</v>
      </c>
      <c r="F143" s="236" t="s">
        <v>157</v>
      </c>
      <c r="G143" s="237" t="s">
        <v>149</v>
      </c>
      <c r="H143" s="238">
        <v>0.496</v>
      </c>
      <c r="I143" s="239"/>
      <c r="J143" s="240">
        <f>ROUND(I143*H143,2)</f>
        <v>0</v>
      </c>
      <c r="K143" s="241"/>
      <c r="L143" s="42"/>
      <c r="M143" s="242" t="s">
        <v>1</v>
      </c>
      <c r="N143" s="243" t="s">
        <v>43</v>
      </c>
      <c r="O143" s="89"/>
      <c r="P143" s="244">
        <f>O143*H143</f>
        <v>0</v>
      </c>
      <c r="Q143" s="244">
        <v>1.06277</v>
      </c>
      <c r="R143" s="244">
        <f>Q143*H143</f>
        <v>0.52713392000000003</v>
      </c>
      <c r="S143" s="244">
        <v>0</v>
      </c>
      <c r="T143" s="24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46" t="s">
        <v>131</v>
      </c>
      <c r="AT143" s="246" t="s">
        <v>127</v>
      </c>
      <c r="AU143" s="246" t="s">
        <v>88</v>
      </c>
      <c r="AY143" s="15" t="s">
        <v>124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5" t="s">
        <v>86</v>
      </c>
      <c r="BK143" s="247">
        <f>ROUND(I143*H143,2)</f>
        <v>0</v>
      </c>
      <c r="BL143" s="15" t="s">
        <v>131</v>
      </c>
      <c r="BM143" s="246" t="s">
        <v>323</v>
      </c>
    </row>
    <row r="144" s="13" customFormat="1">
      <c r="A144" s="13"/>
      <c r="B144" s="248"/>
      <c r="C144" s="249"/>
      <c r="D144" s="250" t="s">
        <v>133</v>
      </c>
      <c r="E144" s="251" t="s">
        <v>1</v>
      </c>
      <c r="F144" s="252" t="s">
        <v>324</v>
      </c>
      <c r="G144" s="249"/>
      <c r="H144" s="253">
        <v>0.496</v>
      </c>
      <c r="I144" s="254"/>
      <c r="J144" s="249"/>
      <c r="K144" s="249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133</v>
      </c>
      <c r="AU144" s="259" t="s">
        <v>88</v>
      </c>
      <c r="AV144" s="13" t="s">
        <v>88</v>
      </c>
      <c r="AW144" s="13" t="s">
        <v>34</v>
      </c>
      <c r="AX144" s="13" t="s">
        <v>86</v>
      </c>
      <c r="AY144" s="259" t="s">
        <v>124</v>
      </c>
    </row>
    <row r="145" s="12" customFormat="1" ht="22.8" customHeight="1">
      <c r="A145" s="12"/>
      <c r="B145" s="218"/>
      <c r="C145" s="219"/>
      <c r="D145" s="220" t="s">
        <v>77</v>
      </c>
      <c r="E145" s="232" t="s">
        <v>160</v>
      </c>
      <c r="F145" s="232" t="s">
        <v>161</v>
      </c>
      <c r="G145" s="219"/>
      <c r="H145" s="219"/>
      <c r="I145" s="222"/>
      <c r="J145" s="233">
        <f>BK145</f>
        <v>0</v>
      </c>
      <c r="K145" s="219"/>
      <c r="L145" s="224"/>
      <c r="M145" s="225"/>
      <c r="N145" s="226"/>
      <c r="O145" s="226"/>
      <c r="P145" s="227">
        <f>SUM(P146:P147)</f>
        <v>0</v>
      </c>
      <c r="Q145" s="226"/>
      <c r="R145" s="227">
        <f>SUM(R146:R147)</f>
        <v>0</v>
      </c>
      <c r="S145" s="226"/>
      <c r="T145" s="228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9" t="s">
        <v>86</v>
      </c>
      <c r="AT145" s="230" t="s">
        <v>77</v>
      </c>
      <c r="AU145" s="230" t="s">
        <v>86</v>
      </c>
      <c r="AY145" s="229" t="s">
        <v>124</v>
      </c>
      <c r="BK145" s="231">
        <f>SUM(BK146:BK147)</f>
        <v>0</v>
      </c>
    </row>
    <row r="146" s="2" customFormat="1" ht="24" customHeight="1">
      <c r="A146" s="36"/>
      <c r="B146" s="37"/>
      <c r="C146" s="234" t="s">
        <v>166</v>
      </c>
      <c r="D146" s="234" t="s">
        <v>127</v>
      </c>
      <c r="E146" s="235" t="s">
        <v>162</v>
      </c>
      <c r="F146" s="236" t="s">
        <v>163</v>
      </c>
      <c r="G146" s="237" t="s">
        <v>140</v>
      </c>
      <c r="H146" s="238">
        <v>40</v>
      </c>
      <c r="I146" s="239"/>
      <c r="J146" s="240">
        <f>ROUND(I146*H146,2)</f>
        <v>0</v>
      </c>
      <c r="K146" s="241"/>
      <c r="L146" s="42"/>
      <c r="M146" s="242" t="s">
        <v>1</v>
      </c>
      <c r="N146" s="243" t="s">
        <v>43</v>
      </c>
      <c r="O146" s="89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46" t="s">
        <v>131</v>
      </c>
      <c r="AT146" s="246" t="s">
        <v>127</v>
      </c>
      <c r="AU146" s="246" t="s">
        <v>88</v>
      </c>
      <c r="AY146" s="15" t="s">
        <v>124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5" t="s">
        <v>86</v>
      </c>
      <c r="BK146" s="247">
        <f>ROUND(I146*H146,2)</f>
        <v>0</v>
      </c>
      <c r="BL146" s="15" t="s">
        <v>131</v>
      </c>
      <c r="BM146" s="246" t="s">
        <v>325</v>
      </c>
    </row>
    <row r="147" s="13" customFormat="1">
      <c r="A147" s="13"/>
      <c r="B147" s="248"/>
      <c r="C147" s="249"/>
      <c r="D147" s="250" t="s">
        <v>133</v>
      </c>
      <c r="E147" s="251" t="s">
        <v>1</v>
      </c>
      <c r="F147" s="252" t="s">
        <v>326</v>
      </c>
      <c r="G147" s="249"/>
      <c r="H147" s="253">
        <v>40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133</v>
      </c>
      <c r="AU147" s="259" t="s">
        <v>88</v>
      </c>
      <c r="AV147" s="13" t="s">
        <v>88</v>
      </c>
      <c r="AW147" s="13" t="s">
        <v>34</v>
      </c>
      <c r="AX147" s="13" t="s">
        <v>78</v>
      </c>
      <c r="AY147" s="259" t="s">
        <v>124</v>
      </c>
    </row>
    <row r="148" s="12" customFormat="1" ht="22.8" customHeight="1">
      <c r="A148" s="12"/>
      <c r="B148" s="218"/>
      <c r="C148" s="219"/>
      <c r="D148" s="220" t="s">
        <v>77</v>
      </c>
      <c r="E148" s="232" t="s">
        <v>166</v>
      </c>
      <c r="F148" s="232" t="s">
        <v>167</v>
      </c>
      <c r="G148" s="219"/>
      <c r="H148" s="219"/>
      <c r="I148" s="222"/>
      <c r="J148" s="233">
        <f>BK148</f>
        <v>0</v>
      </c>
      <c r="K148" s="219"/>
      <c r="L148" s="224"/>
      <c r="M148" s="225"/>
      <c r="N148" s="226"/>
      <c r="O148" s="226"/>
      <c r="P148" s="227">
        <f>SUM(P149:P189)</f>
        <v>0</v>
      </c>
      <c r="Q148" s="226"/>
      <c r="R148" s="227">
        <f>SUM(R149:R189)</f>
        <v>2.4635219999999998</v>
      </c>
      <c r="S148" s="226"/>
      <c r="T148" s="228">
        <f>SUM(T149:T189)</f>
        <v>19.619999999999997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86</v>
      </c>
      <c r="AT148" s="230" t="s">
        <v>77</v>
      </c>
      <c r="AU148" s="230" t="s">
        <v>86</v>
      </c>
      <c r="AY148" s="229" t="s">
        <v>124</v>
      </c>
      <c r="BK148" s="231">
        <f>SUM(BK149:BK189)</f>
        <v>0</v>
      </c>
    </row>
    <row r="149" s="2" customFormat="1" ht="24" customHeight="1">
      <c r="A149" s="36"/>
      <c r="B149" s="37"/>
      <c r="C149" s="234" t="s">
        <v>181</v>
      </c>
      <c r="D149" s="234" t="s">
        <v>127</v>
      </c>
      <c r="E149" s="235" t="s">
        <v>169</v>
      </c>
      <c r="F149" s="236" t="s">
        <v>170</v>
      </c>
      <c r="G149" s="237" t="s">
        <v>140</v>
      </c>
      <c r="H149" s="238">
        <v>26.399999999999999</v>
      </c>
      <c r="I149" s="239"/>
      <c r="J149" s="240">
        <f>ROUND(I149*H149,2)</f>
        <v>0</v>
      </c>
      <c r="K149" s="241"/>
      <c r="L149" s="42"/>
      <c r="M149" s="242" t="s">
        <v>1</v>
      </c>
      <c r="N149" s="243" t="s">
        <v>43</v>
      </c>
      <c r="O149" s="89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46" t="s">
        <v>131</v>
      </c>
      <c r="AT149" s="246" t="s">
        <v>127</v>
      </c>
      <c r="AU149" s="246" t="s">
        <v>88</v>
      </c>
      <c r="AY149" s="15" t="s">
        <v>124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5" t="s">
        <v>86</v>
      </c>
      <c r="BK149" s="247">
        <f>ROUND(I149*H149,2)</f>
        <v>0</v>
      </c>
      <c r="BL149" s="15" t="s">
        <v>131</v>
      </c>
      <c r="BM149" s="246" t="s">
        <v>327</v>
      </c>
    </row>
    <row r="150" s="13" customFormat="1">
      <c r="A150" s="13"/>
      <c r="B150" s="248"/>
      <c r="C150" s="249"/>
      <c r="D150" s="250" t="s">
        <v>133</v>
      </c>
      <c r="E150" s="251" t="s">
        <v>1</v>
      </c>
      <c r="F150" s="252" t="s">
        <v>328</v>
      </c>
      <c r="G150" s="249"/>
      <c r="H150" s="253">
        <v>26.399999999999999</v>
      </c>
      <c r="I150" s="254"/>
      <c r="J150" s="249"/>
      <c r="K150" s="249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133</v>
      </c>
      <c r="AU150" s="259" t="s">
        <v>88</v>
      </c>
      <c r="AV150" s="13" t="s">
        <v>88</v>
      </c>
      <c r="AW150" s="13" t="s">
        <v>34</v>
      </c>
      <c r="AX150" s="13" t="s">
        <v>86</v>
      </c>
      <c r="AY150" s="259" t="s">
        <v>124</v>
      </c>
    </row>
    <row r="151" s="2" customFormat="1" ht="24" customHeight="1">
      <c r="A151" s="36"/>
      <c r="B151" s="37"/>
      <c r="C151" s="234" t="s">
        <v>186</v>
      </c>
      <c r="D151" s="234" t="s">
        <v>127</v>
      </c>
      <c r="E151" s="235" t="s">
        <v>174</v>
      </c>
      <c r="F151" s="236" t="s">
        <v>175</v>
      </c>
      <c r="G151" s="237" t="s">
        <v>140</v>
      </c>
      <c r="H151" s="238">
        <v>792</v>
      </c>
      <c r="I151" s="239"/>
      <c r="J151" s="240">
        <f>ROUND(I151*H151,2)</f>
        <v>0</v>
      </c>
      <c r="K151" s="241"/>
      <c r="L151" s="42"/>
      <c r="M151" s="242" t="s">
        <v>1</v>
      </c>
      <c r="N151" s="243" t="s">
        <v>43</v>
      </c>
      <c r="O151" s="89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6" t="s">
        <v>131</v>
      </c>
      <c r="AT151" s="246" t="s">
        <v>127</v>
      </c>
      <c r="AU151" s="246" t="s">
        <v>88</v>
      </c>
      <c r="AY151" s="15" t="s">
        <v>124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5" t="s">
        <v>86</v>
      </c>
      <c r="BK151" s="247">
        <f>ROUND(I151*H151,2)</f>
        <v>0</v>
      </c>
      <c r="BL151" s="15" t="s">
        <v>131</v>
      </c>
      <c r="BM151" s="246" t="s">
        <v>329</v>
      </c>
    </row>
    <row r="152" s="13" customFormat="1">
      <c r="A152" s="13"/>
      <c r="B152" s="248"/>
      <c r="C152" s="249"/>
      <c r="D152" s="250" t="s">
        <v>133</v>
      </c>
      <c r="E152" s="251" t="s">
        <v>1</v>
      </c>
      <c r="F152" s="252" t="s">
        <v>330</v>
      </c>
      <c r="G152" s="249"/>
      <c r="H152" s="253">
        <v>792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133</v>
      </c>
      <c r="AU152" s="259" t="s">
        <v>88</v>
      </c>
      <c r="AV152" s="13" t="s">
        <v>88</v>
      </c>
      <c r="AW152" s="13" t="s">
        <v>34</v>
      </c>
      <c r="AX152" s="13" t="s">
        <v>86</v>
      </c>
      <c r="AY152" s="259" t="s">
        <v>124</v>
      </c>
    </row>
    <row r="153" s="2" customFormat="1" ht="24" customHeight="1">
      <c r="A153" s="36"/>
      <c r="B153" s="37"/>
      <c r="C153" s="234" t="s">
        <v>191</v>
      </c>
      <c r="D153" s="234" t="s">
        <v>127</v>
      </c>
      <c r="E153" s="235" t="s">
        <v>178</v>
      </c>
      <c r="F153" s="236" t="s">
        <v>179</v>
      </c>
      <c r="G153" s="237" t="s">
        <v>140</v>
      </c>
      <c r="H153" s="238">
        <v>26.399999999999999</v>
      </c>
      <c r="I153" s="239"/>
      <c r="J153" s="240">
        <f>ROUND(I153*H153,2)</f>
        <v>0</v>
      </c>
      <c r="K153" s="241"/>
      <c r="L153" s="42"/>
      <c r="M153" s="242" t="s">
        <v>1</v>
      </c>
      <c r="N153" s="243" t="s">
        <v>43</v>
      </c>
      <c r="O153" s="89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6" t="s">
        <v>131</v>
      </c>
      <c r="AT153" s="246" t="s">
        <v>127</v>
      </c>
      <c r="AU153" s="246" t="s">
        <v>88</v>
      </c>
      <c r="AY153" s="15" t="s">
        <v>124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5" t="s">
        <v>86</v>
      </c>
      <c r="BK153" s="247">
        <f>ROUND(I153*H153,2)</f>
        <v>0</v>
      </c>
      <c r="BL153" s="15" t="s">
        <v>131</v>
      </c>
      <c r="BM153" s="246" t="s">
        <v>331</v>
      </c>
    </row>
    <row r="154" s="13" customFormat="1">
      <c r="A154" s="13"/>
      <c r="B154" s="248"/>
      <c r="C154" s="249"/>
      <c r="D154" s="250" t="s">
        <v>133</v>
      </c>
      <c r="E154" s="251" t="s">
        <v>1</v>
      </c>
      <c r="F154" s="252" t="s">
        <v>328</v>
      </c>
      <c r="G154" s="249"/>
      <c r="H154" s="253">
        <v>26.399999999999999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133</v>
      </c>
      <c r="AU154" s="259" t="s">
        <v>88</v>
      </c>
      <c r="AV154" s="13" t="s">
        <v>88</v>
      </c>
      <c r="AW154" s="13" t="s">
        <v>34</v>
      </c>
      <c r="AX154" s="13" t="s">
        <v>86</v>
      </c>
      <c r="AY154" s="259" t="s">
        <v>124</v>
      </c>
    </row>
    <row r="155" s="2" customFormat="1" ht="16.5" customHeight="1">
      <c r="A155" s="36"/>
      <c r="B155" s="37"/>
      <c r="C155" s="234" t="s">
        <v>197</v>
      </c>
      <c r="D155" s="234" t="s">
        <v>127</v>
      </c>
      <c r="E155" s="235" t="s">
        <v>192</v>
      </c>
      <c r="F155" s="236" t="s">
        <v>193</v>
      </c>
      <c r="G155" s="237" t="s">
        <v>130</v>
      </c>
      <c r="H155" s="238">
        <v>1.6000000000000001</v>
      </c>
      <c r="I155" s="239"/>
      <c r="J155" s="240">
        <f>ROUND(I155*H155,2)</f>
        <v>0</v>
      </c>
      <c r="K155" s="241"/>
      <c r="L155" s="42"/>
      <c r="M155" s="242" t="s">
        <v>1</v>
      </c>
      <c r="N155" s="243" t="s">
        <v>43</v>
      </c>
      <c r="O155" s="89"/>
      <c r="P155" s="244">
        <f>O155*H155</f>
        <v>0</v>
      </c>
      <c r="Q155" s="244">
        <v>0</v>
      </c>
      <c r="R155" s="244">
        <f>Q155*H155</f>
        <v>0</v>
      </c>
      <c r="S155" s="244">
        <v>2.3999999999999999</v>
      </c>
      <c r="T155" s="245">
        <f>S155*H155</f>
        <v>3.8399999999999999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6" t="s">
        <v>131</v>
      </c>
      <c r="AT155" s="246" t="s">
        <v>127</v>
      </c>
      <c r="AU155" s="246" t="s">
        <v>88</v>
      </c>
      <c r="AY155" s="15" t="s">
        <v>124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5" t="s">
        <v>86</v>
      </c>
      <c r="BK155" s="247">
        <f>ROUND(I155*H155,2)</f>
        <v>0</v>
      </c>
      <c r="BL155" s="15" t="s">
        <v>131</v>
      </c>
      <c r="BM155" s="246" t="s">
        <v>332</v>
      </c>
    </row>
    <row r="156" s="13" customFormat="1">
      <c r="A156" s="13"/>
      <c r="B156" s="248"/>
      <c r="C156" s="249"/>
      <c r="D156" s="250" t="s">
        <v>133</v>
      </c>
      <c r="E156" s="251" t="s">
        <v>1</v>
      </c>
      <c r="F156" s="252" t="s">
        <v>333</v>
      </c>
      <c r="G156" s="249"/>
      <c r="H156" s="253">
        <v>1.6000000000000001</v>
      </c>
      <c r="I156" s="254"/>
      <c r="J156" s="249"/>
      <c r="K156" s="249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133</v>
      </c>
      <c r="AU156" s="259" t="s">
        <v>88</v>
      </c>
      <c r="AV156" s="13" t="s">
        <v>88</v>
      </c>
      <c r="AW156" s="13" t="s">
        <v>34</v>
      </c>
      <c r="AX156" s="13" t="s">
        <v>86</v>
      </c>
      <c r="AY156" s="259" t="s">
        <v>124</v>
      </c>
    </row>
    <row r="157" s="2" customFormat="1" ht="16.5" customHeight="1">
      <c r="A157" s="36"/>
      <c r="B157" s="37"/>
      <c r="C157" s="234" t="s">
        <v>203</v>
      </c>
      <c r="D157" s="234" t="s">
        <v>127</v>
      </c>
      <c r="E157" s="235" t="s">
        <v>198</v>
      </c>
      <c r="F157" s="236" t="s">
        <v>199</v>
      </c>
      <c r="G157" s="237" t="s">
        <v>130</v>
      </c>
      <c r="H157" s="238">
        <v>4</v>
      </c>
      <c r="I157" s="239"/>
      <c r="J157" s="240">
        <f>ROUND(I157*H157,2)</f>
        <v>0</v>
      </c>
      <c r="K157" s="241"/>
      <c r="L157" s="42"/>
      <c r="M157" s="242" t="s">
        <v>1</v>
      </c>
      <c r="N157" s="243" t="s">
        <v>43</v>
      </c>
      <c r="O157" s="89"/>
      <c r="P157" s="244">
        <f>O157*H157</f>
        <v>0</v>
      </c>
      <c r="Q157" s="244">
        <v>0</v>
      </c>
      <c r="R157" s="244">
        <f>Q157*H157</f>
        <v>0</v>
      </c>
      <c r="S157" s="244">
        <v>2.3999999999999999</v>
      </c>
      <c r="T157" s="245">
        <f>S157*H157</f>
        <v>9.5999999999999996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46" t="s">
        <v>131</v>
      </c>
      <c r="AT157" s="246" t="s">
        <v>127</v>
      </c>
      <c r="AU157" s="246" t="s">
        <v>88</v>
      </c>
      <c r="AY157" s="15" t="s">
        <v>124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5" t="s">
        <v>86</v>
      </c>
      <c r="BK157" s="247">
        <f>ROUND(I157*H157,2)</f>
        <v>0</v>
      </c>
      <c r="BL157" s="15" t="s">
        <v>131</v>
      </c>
      <c r="BM157" s="246" t="s">
        <v>334</v>
      </c>
    </row>
    <row r="158" s="13" customFormat="1">
      <c r="A158" s="13"/>
      <c r="B158" s="248"/>
      <c r="C158" s="249"/>
      <c r="D158" s="250" t="s">
        <v>133</v>
      </c>
      <c r="E158" s="251" t="s">
        <v>1</v>
      </c>
      <c r="F158" s="252" t="s">
        <v>335</v>
      </c>
      <c r="G158" s="249"/>
      <c r="H158" s="253">
        <v>4</v>
      </c>
      <c r="I158" s="254"/>
      <c r="J158" s="249"/>
      <c r="K158" s="249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133</v>
      </c>
      <c r="AU158" s="259" t="s">
        <v>88</v>
      </c>
      <c r="AV158" s="13" t="s">
        <v>88</v>
      </c>
      <c r="AW158" s="13" t="s">
        <v>34</v>
      </c>
      <c r="AX158" s="13" t="s">
        <v>78</v>
      </c>
      <c r="AY158" s="259" t="s">
        <v>124</v>
      </c>
    </row>
    <row r="159" s="2" customFormat="1" ht="24" customHeight="1">
      <c r="A159" s="36"/>
      <c r="B159" s="37"/>
      <c r="C159" s="234" t="s">
        <v>8</v>
      </c>
      <c r="D159" s="234" t="s">
        <v>127</v>
      </c>
      <c r="E159" s="235" t="s">
        <v>204</v>
      </c>
      <c r="F159" s="236" t="s">
        <v>205</v>
      </c>
      <c r="G159" s="237" t="s">
        <v>140</v>
      </c>
      <c r="H159" s="238">
        <v>40</v>
      </c>
      <c r="I159" s="239"/>
      <c r="J159" s="240">
        <f>ROUND(I159*H159,2)</f>
        <v>0</v>
      </c>
      <c r="K159" s="241"/>
      <c r="L159" s="42"/>
      <c r="M159" s="242" t="s">
        <v>1</v>
      </c>
      <c r="N159" s="243" t="s">
        <v>43</v>
      </c>
      <c r="O159" s="89"/>
      <c r="P159" s="244">
        <f>O159*H159</f>
        <v>0</v>
      </c>
      <c r="Q159" s="244">
        <v>0</v>
      </c>
      <c r="R159" s="244">
        <f>Q159*H159</f>
        <v>0</v>
      </c>
      <c r="S159" s="244">
        <v>0.070000000000000007</v>
      </c>
      <c r="T159" s="245">
        <f>S159*H159</f>
        <v>2.8000000000000003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46" t="s">
        <v>131</v>
      </c>
      <c r="AT159" s="246" t="s">
        <v>127</v>
      </c>
      <c r="AU159" s="246" t="s">
        <v>88</v>
      </c>
      <c r="AY159" s="15" t="s">
        <v>124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5" t="s">
        <v>86</v>
      </c>
      <c r="BK159" s="247">
        <f>ROUND(I159*H159,2)</f>
        <v>0</v>
      </c>
      <c r="BL159" s="15" t="s">
        <v>131</v>
      </c>
      <c r="BM159" s="246" t="s">
        <v>336</v>
      </c>
    </row>
    <row r="160" s="13" customFormat="1">
      <c r="A160" s="13"/>
      <c r="B160" s="248"/>
      <c r="C160" s="249"/>
      <c r="D160" s="250" t="s">
        <v>133</v>
      </c>
      <c r="E160" s="251" t="s">
        <v>1</v>
      </c>
      <c r="F160" s="252" t="s">
        <v>326</v>
      </c>
      <c r="G160" s="249"/>
      <c r="H160" s="253">
        <v>40</v>
      </c>
      <c r="I160" s="254"/>
      <c r="J160" s="249"/>
      <c r="K160" s="249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133</v>
      </c>
      <c r="AU160" s="259" t="s">
        <v>88</v>
      </c>
      <c r="AV160" s="13" t="s">
        <v>88</v>
      </c>
      <c r="AW160" s="13" t="s">
        <v>34</v>
      </c>
      <c r="AX160" s="13" t="s">
        <v>78</v>
      </c>
      <c r="AY160" s="259" t="s">
        <v>124</v>
      </c>
    </row>
    <row r="161" s="2" customFormat="1" ht="24" customHeight="1">
      <c r="A161" s="36"/>
      <c r="B161" s="37"/>
      <c r="C161" s="234" t="s">
        <v>210</v>
      </c>
      <c r="D161" s="234" t="s">
        <v>127</v>
      </c>
      <c r="E161" s="235" t="s">
        <v>207</v>
      </c>
      <c r="F161" s="236" t="s">
        <v>208</v>
      </c>
      <c r="G161" s="237" t="s">
        <v>140</v>
      </c>
      <c r="H161" s="238">
        <v>134</v>
      </c>
      <c r="I161" s="239"/>
      <c r="J161" s="240">
        <f>ROUND(I161*H161,2)</f>
        <v>0</v>
      </c>
      <c r="K161" s="241"/>
      <c r="L161" s="42"/>
      <c r="M161" s="242" t="s">
        <v>1</v>
      </c>
      <c r="N161" s="243" t="s">
        <v>43</v>
      </c>
      <c r="O161" s="89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6" t="s">
        <v>131</v>
      </c>
      <c r="AT161" s="246" t="s">
        <v>127</v>
      </c>
      <c r="AU161" s="246" t="s">
        <v>88</v>
      </c>
      <c r="AY161" s="15" t="s">
        <v>124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5" t="s">
        <v>86</v>
      </c>
      <c r="BK161" s="247">
        <f>ROUND(I161*H161,2)</f>
        <v>0</v>
      </c>
      <c r="BL161" s="15" t="s">
        <v>131</v>
      </c>
      <c r="BM161" s="246" t="s">
        <v>337</v>
      </c>
    </row>
    <row r="162" s="13" customFormat="1">
      <c r="A162" s="13"/>
      <c r="B162" s="248"/>
      <c r="C162" s="249"/>
      <c r="D162" s="250" t="s">
        <v>133</v>
      </c>
      <c r="E162" s="251" t="s">
        <v>1</v>
      </c>
      <c r="F162" s="252" t="s">
        <v>338</v>
      </c>
      <c r="G162" s="249"/>
      <c r="H162" s="253">
        <v>80</v>
      </c>
      <c r="I162" s="254"/>
      <c r="J162" s="249"/>
      <c r="K162" s="249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133</v>
      </c>
      <c r="AU162" s="259" t="s">
        <v>88</v>
      </c>
      <c r="AV162" s="13" t="s">
        <v>88</v>
      </c>
      <c r="AW162" s="13" t="s">
        <v>34</v>
      </c>
      <c r="AX162" s="13" t="s">
        <v>78</v>
      </c>
      <c r="AY162" s="259" t="s">
        <v>124</v>
      </c>
    </row>
    <row r="163" s="13" customFormat="1">
      <c r="A163" s="13"/>
      <c r="B163" s="248"/>
      <c r="C163" s="249"/>
      <c r="D163" s="250" t="s">
        <v>133</v>
      </c>
      <c r="E163" s="251" t="s">
        <v>1</v>
      </c>
      <c r="F163" s="252" t="s">
        <v>339</v>
      </c>
      <c r="G163" s="249"/>
      <c r="H163" s="253">
        <v>54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133</v>
      </c>
      <c r="AU163" s="259" t="s">
        <v>88</v>
      </c>
      <c r="AV163" s="13" t="s">
        <v>88</v>
      </c>
      <c r="AW163" s="13" t="s">
        <v>34</v>
      </c>
      <c r="AX163" s="13" t="s">
        <v>78</v>
      </c>
      <c r="AY163" s="259" t="s">
        <v>124</v>
      </c>
    </row>
    <row r="164" s="2" customFormat="1" ht="24" customHeight="1">
      <c r="A164" s="36"/>
      <c r="B164" s="37"/>
      <c r="C164" s="234" t="s">
        <v>214</v>
      </c>
      <c r="D164" s="234" t="s">
        <v>127</v>
      </c>
      <c r="E164" s="235" t="s">
        <v>211</v>
      </c>
      <c r="F164" s="236" t="s">
        <v>212</v>
      </c>
      <c r="G164" s="237" t="s">
        <v>140</v>
      </c>
      <c r="H164" s="238">
        <v>40</v>
      </c>
      <c r="I164" s="239"/>
      <c r="J164" s="240">
        <f>ROUND(I164*H164,2)</f>
        <v>0</v>
      </c>
      <c r="K164" s="241"/>
      <c r="L164" s="42"/>
      <c r="M164" s="242" t="s">
        <v>1</v>
      </c>
      <c r="N164" s="243" t="s">
        <v>43</v>
      </c>
      <c r="O164" s="89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6" t="s">
        <v>131</v>
      </c>
      <c r="AT164" s="246" t="s">
        <v>127</v>
      </c>
      <c r="AU164" s="246" t="s">
        <v>88</v>
      </c>
      <c r="AY164" s="15" t="s">
        <v>124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5" t="s">
        <v>86</v>
      </c>
      <c r="BK164" s="247">
        <f>ROUND(I164*H164,2)</f>
        <v>0</v>
      </c>
      <c r="BL164" s="15" t="s">
        <v>131</v>
      </c>
      <c r="BM164" s="246" t="s">
        <v>340</v>
      </c>
    </row>
    <row r="165" s="13" customFormat="1">
      <c r="A165" s="13"/>
      <c r="B165" s="248"/>
      <c r="C165" s="249"/>
      <c r="D165" s="250" t="s">
        <v>133</v>
      </c>
      <c r="E165" s="251" t="s">
        <v>1</v>
      </c>
      <c r="F165" s="252" t="s">
        <v>326</v>
      </c>
      <c r="G165" s="249"/>
      <c r="H165" s="253">
        <v>40</v>
      </c>
      <c r="I165" s="254"/>
      <c r="J165" s="249"/>
      <c r="K165" s="249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133</v>
      </c>
      <c r="AU165" s="259" t="s">
        <v>88</v>
      </c>
      <c r="AV165" s="13" t="s">
        <v>88</v>
      </c>
      <c r="AW165" s="13" t="s">
        <v>34</v>
      </c>
      <c r="AX165" s="13" t="s">
        <v>78</v>
      </c>
      <c r="AY165" s="259" t="s">
        <v>124</v>
      </c>
    </row>
    <row r="166" s="2" customFormat="1" ht="24" customHeight="1">
      <c r="A166" s="36"/>
      <c r="B166" s="37"/>
      <c r="C166" s="234" t="s">
        <v>218</v>
      </c>
      <c r="D166" s="234" t="s">
        <v>127</v>
      </c>
      <c r="E166" s="235" t="s">
        <v>215</v>
      </c>
      <c r="F166" s="236" t="s">
        <v>216</v>
      </c>
      <c r="G166" s="237" t="s">
        <v>140</v>
      </c>
      <c r="H166" s="238">
        <v>40</v>
      </c>
      <c r="I166" s="239"/>
      <c r="J166" s="240">
        <f>ROUND(I166*H166,2)</f>
        <v>0</v>
      </c>
      <c r="K166" s="241"/>
      <c r="L166" s="42"/>
      <c r="M166" s="242" t="s">
        <v>1</v>
      </c>
      <c r="N166" s="243" t="s">
        <v>43</v>
      </c>
      <c r="O166" s="89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46" t="s">
        <v>131</v>
      </c>
      <c r="AT166" s="246" t="s">
        <v>127</v>
      </c>
      <c r="AU166" s="246" t="s">
        <v>88</v>
      </c>
      <c r="AY166" s="15" t="s">
        <v>124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5" t="s">
        <v>86</v>
      </c>
      <c r="BK166" s="247">
        <f>ROUND(I166*H166,2)</f>
        <v>0</v>
      </c>
      <c r="BL166" s="15" t="s">
        <v>131</v>
      </c>
      <c r="BM166" s="246" t="s">
        <v>341</v>
      </c>
    </row>
    <row r="167" s="13" customFormat="1">
      <c r="A167" s="13"/>
      <c r="B167" s="248"/>
      <c r="C167" s="249"/>
      <c r="D167" s="250" t="s">
        <v>133</v>
      </c>
      <c r="E167" s="251" t="s">
        <v>1</v>
      </c>
      <c r="F167" s="252" t="s">
        <v>326</v>
      </c>
      <c r="G167" s="249"/>
      <c r="H167" s="253">
        <v>40</v>
      </c>
      <c r="I167" s="254"/>
      <c r="J167" s="249"/>
      <c r="K167" s="249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133</v>
      </c>
      <c r="AU167" s="259" t="s">
        <v>88</v>
      </c>
      <c r="AV167" s="13" t="s">
        <v>88</v>
      </c>
      <c r="AW167" s="13" t="s">
        <v>34</v>
      </c>
      <c r="AX167" s="13" t="s">
        <v>86</v>
      </c>
      <c r="AY167" s="259" t="s">
        <v>124</v>
      </c>
    </row>
    <row r="168" s="2" customFormat="1" ht="24" customHeight="1">
      <c r="A168" s="36"/>
      <c r="B168" s="37"/>
      <c r="C168" s="234" t="s">
        <v>223</v>
      </c>
      <c r="D168" s="234" t="s">
        <v>127</v>
      </c>
      <c r="E168" s="235" t="s">
        <v>219</v>
      </c>
      <c r="F168" s="236" t="s">
        <v>220</v>
      </c>
      <c r="G168" s="237" t="s">
        <v>140</v>
      </c>
      <c r="H168" s="238">
        <v>40</v>
      </c>
      <c r="I168" s="239"/>
      <c r="J168" s="240">
        <f>ROUND(I168*H168,2)</f>
        <v>0</v>
      </c>
      <c r="K168" s="241"/>
      <c r="L168" s="42"/>
      <c r="M168" s="242" t="s">
        <v>1</v>
      </c>
      <c r="N168" s="243" t="s">
        <v>43</v>
      </c>
      <c r="O168" s="89"/>
      <c r="P168" s="244">
        <f>O168*H168</f>
        <v>0</v>
      </c>
      <c r="Q168" s="244">
        <v>0</v>
      </c>
      <c r="R168" s="244">
        <f>Q168*H168</f>
        <v>0</v>
      </c>
      <c r="S168" s="244">
        <v>0.0395</v>
      </c>
      <c r="T168" s="245">
        <f>S168*H168</f>
        <v>1.5800000000000001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46" t="s">
        <v>131</v>
      </c>
      <c r="AT168" s="246" t="s">
        <v>127</v>
      </c>
      <c r="AU168" s="246" t="s">
        <v>88</v>
      </c>
      <c r="AY168" s="15" t="s">
        <v>124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5" t="s">
        <v>86</v>
      </c>
      <c r="BK168" s="247">
        <f>ROUND(I168*H168,2)</f>
        <v>0</v>
      </c>
      <c r="BL168" s="15" t="s">
        <v>131</v>
      </c>
      <c r="BM168" s="246" t="s">
        <v>342</v>
      </c>
    </row>
    <row r="169" s="13" customFormat="1">
      <c r="A169" s="13"/>
      <c r="B169" s="248"/>
      <c r="C169" s="249"/>
      <c r="D169" s="250" t="s">
        <v>133</v>
      </c>
      <c r="E169" s="251" t="s">
        <v>1</v>
      </c>
      <c r="F169" s="252" t="s">
        <v>326</v>
      </c>
      <c r="G169" s="249"/>
      <c r="H169" s="253">
        <v>40</v>
      </c>
      <c r="I169" s="254"/>
      <c r="J169" s="249"/>
      <c r="K169" s="249"/>
      <c r="L169" s="255"/>
      <c r="M169" s="256"/>
      <c r="N169" s="257"/>
      <c r="O169" s="257"/>
      <c r="P169" s="257"/>
      <c r="Q169" s="257"/>
      <c r="R169" s="257"/>
      <c r="S169" s="257"/>
      <c r="T169" s="25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9" t="s">
        <v>133</v>
      </c>
      <c r="AU169" s="259" t="s">
        <v>88</v>
      </c>
      <c r="AV169" s="13" t="s">
        <v>88</v>
      </c>
      <c r="AW169" s="13" t="s">
        <v>34</v>
      </c>
      <c r="AX169" s="13" t="s">
        <v>86</v>
      </c>
      <c r="AY169" s="259" t="s">
        <v>124</v>
      </c>
    </row>
    <row r="170" s="2" customFormat="1" ht="24" customHeight="1">
      <c r="A170" s="36"/>
      <c r="B170" s="37"/>
      <c r="C170" s="234" t="s">
        <v>227</v>
      </c>
      <c r="D170" s="234" t="s">
        <v>127</v>
      </c>
      <c r="E170" s="235" t="s">
        <v>224</v>
      </c>
      <c r="F170" s="236" t="s">
        <v>225</v>
      </c>
      <c r="G170" s="237" t="s">
        <v>140</v>
      </c>
      <c r="H170" s="238">
        <v>40</v>
      </c>
      <c r="I170" s="239"/>
      <c r="J170" s="240">
        <f>ROUND(I170*H170,2)</f>
        <v>0</v>
      </c>
      <c r="K170" s="241"/>
      <c r="L170" s="42"/>
      <c r="M170" s="242" t="s">
        <v>1</v>
      </c>
      <c r="N170" s="243" t="s">
        <v>43</v>
      </c>
      <c r="O170" s="89"/>
      <c r="P170" s="244">
        <f>O170*H170</f>
        <v>0</v>
      </c>
      <c r="Q170" s="244">
        <v>0.039079999999999997</v>
      </c>
      <c r="R170" s="244">
        <f>Q170*H170</f>
        <v>1.5631999999999999</v>
      </c>
      <c r="S170" s="244">
        <v>0</v>
      </c>
      <c r="T170" s="24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46" t="s">
        <v>131</v>
      </c>
      <c r="AT170" s="246" t="s">
        <v>127</v>
      </c>
      <c r="AU170" s="246" t="s">
        <v>88</v>
      </c>
      <c r="AY170" s="15" t="s">
        <v>124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5" t="s">
        <v>86</v>
      </c>
      <c r="BK170" s="247">
        <f>ROUND(I170*H170,2)</f>
        <v>0</v>
      </c>
      <c r="BL170" s="15" t="s">
        <v>131</v>
      </c>
      <c r="BM170" s="246" t="s">
        <v>343</v>
      </c>
    </row>
    <row r="171" s="13" customFormat="1">
      <c r="A171" s="13"/>
      <c r="B171" s="248"/>
      <c r="C171" s="249"/>
      <c r="D171" s="250" t="s">
        <v>133</v>
      </c>
      <c r="E171" s="251" t="s">
        <v>1</v>
      </c>
      <c r="F171" s="252" t="s">
        <v>326</v>
      </c>
      <c r="G171" s="249"/>
      <c r="H171" s="253">
        <v>40</v>
      </c>
      <c r="I171" s="254"/>
      <c r="J171" s="249"/>
      <c r="K171" s="249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133</v>
      </c>
      <c r="AU171" s="259" t="s">
        <v>88</v>
      </c>
      <c r="AV171" s="13" t="s">
        <v>88</v>
      </c>
      <c r="AW171" s="13" t="s">
        <v>34</v>
      </c>
      <c r="AX171" s="13" t="s">
        <v>86</v>
      </c>
      <c r="AY171" s="259" t="s">
        <v>124</v>
      </c>
    </row>
    <row r="172" s="2" customFormat="1" ht="24" customHeight="1">
      <c r="A172" s="36"/>
      <c r="B172" s="37"/>
      <c r="C172" s="234" t="s">
        <v>7</v>
      </c>
      <c r="D172" s="234" t="s">
        <v>127</v>
      </c>
      <c r="E172" s="235" t="s">
        <v>228</v>
      </c>
      <c r="F172" s="236" t="s">
        <v>229</v>
      </c>
      <c r="G172" s="237" t="s">
        <v>140</v>
      </c>
      <c r="H172" s="238">
        <v>40</v>
      </c>
      <c r="I172" s="239"/>
      <c r="J172" s="240">
        <f>ROUND(I172*H172,2)</f>
        <v>0</v>
      </c>
      <c r="K172" s="241"/>
      <c r="L172" s="42"/>
      <c r="M172" s="242" t="s">
        <v>1</v>
      </c>
      <c r="N172" s="243" t="s">
        <v>43</v>
      </c>
      <c r="O172" s="89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6" t="s">
        <v>131</v>
      </c>
      <c r="AT172" s="246" t="s">
        <v>127</v>
      </c>
      <c r="AU172" s="246" t="s">
        <v>88</v>
      </c>
      <c r="AY172" s="15" t="s">
        <v>124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5" t="s">
        <v>86</v>
      </c>
      <c r="BK172" s="247">
        <f>ROUND(I172*H172,2)</f>
        <v>0</v>
      </c>
      <c r="BL172" s="15" t="s">
        <v>131</v>
      </c>
      <c r="BM172" s="246" t="s">
        <v>344</v>
      </c>
    </row>
    <row r="173" s="13" customFormat="1">
      <c r="A173" s="13"/>
      <c r="B173" s="248"/>
      <c r="C173" s="249"/>
      <c r="D173" s="250" t="s">
        <v>133</v>
      </c>
      <c r="E173" s="251" t="s">
        <v>1</v>
      </c>
      <c r="F173" s="252" t="s">
        <v>326</v>
      </c>
      <c r="G173" s="249"/>
      <c r="H173" s="253">
        <v>40</v>
      </c>
      <c r="I173" s="254"/>
      <c r="J173" s="249"/>
      <c r="K173" s="249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133</v>
      </c>
      <c r="AU173" s="259" t="s">
        <v>88</v>
      </c>
      <c r="AV173" s="13" t="s">
        <v>88</v>
      </c>
      <c r="AW173" s="13" t="s">
        <v>34</v>
      </c>
      <c r="AX173" s="13" t="s">
        <v>86</v>
      </c>
      <c r="AY173" s="259" t="s">
        <v>124</v>
      </c>
    </row>
    <row r="174" s="2" customFormat="1" ht="24" customHeight="1">
      <c r="A174" s="36"/>
      <c r="B174" s="37"/>
      <c r="C174" s="234" t="s">
        <v>234</v>
      </c>
      <c r="D174" s="234" t="s">
        <v>127</v>
      </c>
      <c r="E174" s="235" t="s">
        <v>345</v>
      </c>
      <c r="F174" s="236" t="s">
        <v>346</v>
      </c>
      <c r="G174" s="237" t="s">
        <v>140</v>
      </c>
      <c r="H174" s="238">
        <v>8.6999999999999993</v>
      </c>
      <c r="I174" s="239"/>
      <c r="J174" s="240">
        <f>ROUND(I174*H174,2)</f>
        <v>0</v>
      </c>
      <c r="K174" s="241"/>
      <c r="L174" s="42"/>
      <c r="M174" s="242" t="s">
        <v>1</v>
      </c>
      <c r="N174" s="243" t="s">
        <v>43</v>
      </c>
      <c r="O174" s="89"/>
      <c r="P174" s="244">
        <f>O174*H174</f>
        <v>0</v>
      </c>
      <c r="Q174" s="244">
        <v>0.0088999999999999999</v>
      </c>
      <c r="R174" s="244">
        <f>Q174*H174</f>
        <v>0.077429999999999999</v>
      </c>
      <c r="S174" s="244">
        <v>0</v>
      </c>
      <c r="T174" s="24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46" t="s">
        <v>131</v>
      </c>
      <c r="AT174" s="246" t="s">
        <v>127</v>
      </c>
      <c r="AU174" s="246" t="s">
        <v>88</v>
      </c>
      <c r="AY174" s="15" t="s">
        <v>124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5" t="s">
        <v>86</v>
      </c>
      <c r="BK174" s="247">
        <f>ROUND(I174*H174,2)</f>
        <v>0</v>
      </c>
      <c r="BL174" s="15" t="s">
        <v>131</v>
      </c>
      <c r="BM174" s="246" t="s">
        <v>347</v>
      </c>
    </row>
    <row r="175" s="13" customFormat="1">
      <c r="A175" s="13"/>
      <c r="B175" s="248"/>
      <c r="C175" s="249"/>
      <c r="D175" s="250" t="s">
        <v>133</v>
      </c>
      <c r="E175" s="251" t="s">
        <v>1</v>
      </c>
      <c r="F175" s="252" t="s">
        <v>348</v>
      </c>
      <c r="G175" s="249"/>
      <c r="H175" s="253">
        <v>8.6999999999999993</v>
      </c>
      <c r="I175" s="254"/>
      <c r="J175" s="249"/>
      <c r="K175" s="249"/>
      <c r="L175" s="255"/>
      <c r="M175" s="256"/>
      <c r="N175" s="257"/>
      <c r="O175" s="257"/>
      <c r="P175" s="257"/>
      <c r="Q175" s="257"/>
      <c r="R175" s="257"/>
      <c r="S175" s="257"/>
      <c r="T175" s="25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9" t="s">
        <v>133</v>
      </c>
      <c r="AU175" s="259" t="s">
        <v>88</v>
      </c>
      <c r="AV175" s="13" t="s">
        <v>88</v>
      </c>
      <c r="AW175" s="13" t="s">
        <v>34</v>
      </c>
      <c r="AX175" s="13" t="s">
        <v>86</v>
      </c>
      <c r="AY175" s="259" t="s">
        <v>124</v>
      </c>
    </row>
    <row r="176" s="2" customFormat="1" ht="24" customHeight="1">
      <c r="A176" s="36"/>
      <c r="B176" s="37"/>
      <c r="C176" s="234" t="s">
        <v>240</v>
      </c>
      <c r="D176" s="234" t="s">
        <v>127</v>
      </c>
      <c r="E176" s="235" t="s">
        <v>231</v>
      </c>
      <c r="F176" s="236" t="s">
        <v>232</v>
      </c>
      <c r="G176" s="237" t="s">
        <v>140</v>
      </c>
      <c r="H176" s="238">
        <v>40</v>
      </c>
      <c r="I176" s="239"/>
      <c r="J176" s="240">
        <f>ROUND(I176*H176,2)</f>
        <v>0</v>
      </c>
      <c r="K176" s="241"/>
      <c r="L176" s="42"/>
      <c r="M176" s="242" t="s">
        <v>1</v>
      </c>
      <c r="N176" s="243" t="s">
        <v>43</v>
      </c>
      <c r="O176" s="89"/>
      <c r="P176" s="244">
        <f>O176*H176</f>
        <v>0</v>
      </c>
      <c r="Q176" s="244">
        <v>0.00098999999999999999</v>
      </c>
      <c r="R176" s="244">
        <f>Q176*H176</f>
        <v>0.039599999999999996</v>
      </c>
      <c r="S176" s="244">
        <v>0</v>
      </c>
      <c r="T176" s="24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46" t="s">
        <v>131</v>
      </c>
      <c r="AT176" s="246" t="s">
        <v>127</v>
      </c>
      <c r="AU176" s="246" t="s">
        <v>88</v>
      </c>
      <c r="AY176" s="15" t="s">
        <v>124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5" t="s">
        <v>86</v>
      </c>
      <c r="BK176" s="247">
        <f>ROUND(I176*H176,2)</f>
        <v>0</v>
      </c>
      <c r="BL176" s="15" t="s">
        <v>131</v>
      </c>
      <c r="BM176" s="246" t="s">
        <v>349</v>
      </c>
    </row>
    <row r="177" s="13" customFormat="1">
      <c r="A177" s="13"/>
      <c r="B177" s="248"/>
      <c r="C177" s="249"/>
      <c r="D177" s="250" t="s">
        <v>133</v>
      </c>
      <c r="E177" s="251" t="s">
        <v>1</v>
      </c>
      <c r="F177" s="252" t="s">
        <v>326</v>
      </c>
      <c r="G177" s="249"/>
      <c r="H177" s="253">
        <v>40</v>
      </c>
      <c r="I177" s="254"/>
      <c r="J177" s="249"/>
      <c r="K177" s="249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133</v>
      </c>
      <c r="AU177" s="259" t="s">
        <v>88</v>
      </c>
      <c r="AV177" s="13" t="s">
        <v>88</v>
      </c>
      <c r="AW177" s="13" t="s">
        <v>34</v>
      </c>
      <c r="AX177" s="13" t="s">
        <v>78</v>
      </c>
      <c r="AY177" s="259" t="s">
        <v>124</v>
      </c>
    </row>
    <row r="178" s="2" customFormat="1" ht="24" customHeight="1">
      <c r="A178" s="36"/>
      <c r="B178" s="37"/>
      <c r="C178" s="234" t="s">
        <v>246</v>
      </c>
      <c r="D178" s="234" t="s">
        <v>127</v>
      </c>
      <c r="E178" s="235" t="s">
        <v>350</v>
      </c>
      <c r="F178" s="236" t="s">
        <v>351</v>
      </c>
      <c r="G178" s="237" t="s">
        <v>140</v>
      </c>
      <c r="H178" s="238">
        <v>8.6999999999999993</v>
      </c>
      <c r="I178" s="239"/>
      <c r="J178" s="240">
        <f>ROUND(I178*H178,2)</f>
        <v>0</v>
      </c>
      <c r="K178" s="241"/>
      <c r="L178" s="42"/>
      <c r="M178" s="242" t="s">
        <v>1</v>
      </c>
      <c r="N178" s="243" t="s">
        <v>43</v>
      </c>
      <c r="O178" s="89"/>
      <c r="P178" s="244">
        <f>O178*H178</f>
        <v>0</v>
      </c>
      <c r="Q178" s="244">
        <v>0.0027599999999999999</v>
      </c>
      <c r="R178" s="244">
        <f>Q178*H178</f>
        <v>0.024011999999999995</v>
      </c>
      <c r="S178" s="244">
        <v>0</v>
      </c>
      <c r="T178" s="24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6" t="s">
        <v>131</v>
      </c>
      <c r="AT178" s="246" t="s">
        <v>127</v>
      </c>
      <c r="AU178" s="246" t="s">
        <v>88</v>
      </c>
      <c r="AY178" s="15" t="s">
        <v>124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5" t="s">
        <v>86</v>
      </c>
      <c r="BK178" s="247">
        <f>ROUND(I178*H178,2)</f>
        <v>0</v>
      </c>
      <c r="BL178" s="15" t="s">
        <v>131</v>
      </c>
      <c r="BM178" s="246" t="s">
        <v>352</v>
      </c>
    </row>
    <row r="179" s="13" customFormat="1">
      <c r="A179" s="13"/>
      <c r="B179" s="248"/>
      <c r="C179" s="249"/>
      <c r="D179" s="250" t="s">
        <v>133</v>
      </c>
      <c r="E179" s="251" t="s">
        <v>1</v>
      </c>
      <c r="F179" s="252" t="s">
        <v>348</v>
      </c>
      <c r="G179" s="249"/>
      <c r="H179" s="253">
        <v>8.6999999999999993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133</v>
      </c>
      <c r="AU179" s="259" t="s">
        <v>88</v>
      </c>
      <c r="AV179" s="13" t="s">
        <v>88</v>
      </c>
      <c r="AW179" s="13" t="s">
        <v>34</v>
      </c>
      <c r="AX179" s="13" t="s">
        <v>86</v>
      </c>
      <c r="AY179" s="259" t="s">
        <v>124</v>
      </c>
    </row>
    <row r="180" s="2" customFormat="1" ht="24" customHeight="1">
      <c r="A180" s="36"/>
      <c r="B180" s="37"/>
      <c r="C180" s="234" t="s">
        <v>251</v>
      </c>
      <c r="D180" s="234" t="s">
        <v>127</v>
      </c>
      <c r="E180" s="235" t="s">
        <v>241</v>
      </c>
      <c r="F180" s="236" t="s">
        <v>242</v>
      </c>
      <c r="G180" s="237" t="s">
        <v>237</v>
      </c>
      <c r="H180" s="238">
        <v>8</v>
      </c>
      <c r="I180" s="239"/>
      <c r="J180" s="240">
        <f>ROUND(I180*H180,2)</f>
        <v>0</v>
      </c>
      <c r="K180" s="241"/>
      <c r="L180" s="42"/>
      <c r="M180" s="242" t="s">
        <v>1</v>
      </c>
      <c r="N180" s="243" t="s">
        <v>43</v>
      </c>
      <c r="O180" s="89"/>
      <c r="P180" s="244">
        <f>O180*H180</f>
        <v>0</v>
      </c>
      <c r="Q180" s="244">
        <v>0.0037100000000000002</v>
      </c>
      <c r="R180" s="244">
        <f>Q180*H180</f>
        <v>0.029680000000000002</v>
      </c>
      <c r="S180" s="244">
        <v>0</v>
      </c>
      <c r="T180" s="24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46" t="s">
        <v>131</v>
      </c>
      <c r="AT180" s="246" t="s">
        <v>127</v>
      </c>
      <c r="AU180" s="246" t="s">
        <v>88</v>
      </c>
      <c r="AY180" s="15" t="s">
        <v>124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5" t="s">
        <v>86</v>
      </c>
      <c r="BK180" s="247">
        <f>ROUND(I180*H180,2)</f>
        <v>0</v>
      </c>
      <c r="BL180" s="15" t="s">
        <v>131</v>
      </c>
      <c r="BM180" s="246" t="s">
        <v>353</v>
      </c>
    </row>
    <row r="181" s="13" customFormat="1">
      <c r="A181" s="13"/>
      <c r="B181" s="248"/>
      <c r="C181" s="249"/>
      <c r="D181" s="250" t="s">
        <v>133</v>
      </c>
      <c r="E181" s="251" t="s">
        <v>1</v>
      </c>
      <c r="F181" s="252" t="s">
        <v>354</v>
      </c>
      <c r="G181" s="249"/>
      <c r="H181" s="253">
        <v>8</v>
      </c>
      <c r="I181" s="254"/>
      <c r="J181" s="249"/>
      <c r="K181" s="249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133</v>
      </c>
      <c r="AU181" s="259" t="s">
        <v>88</v>
      </c>
      <c r="AV181" s="13" t="s">
        <v>88</v>
      </c>
      <c r="AW181" s="13" t="s">
        <v>34</v>
      </c>
      <c r="AX181" s="13" t="s">
        <v>78</v>
      </c>
      <c r="AY181" s="259" t="s">
        <v>124</v>
      </c>
    </row>
    <row r="182" s="2" customFormat="1" ht="24" customHeight="1">
      <c r="A182" s="36"/>
      <c r="B182" s="37"/>
      <c r="C182" s="234" t="s">
        <v>255</v>
      </c>
      <c r="D182" s="234" t="s">
        <v>127</v>
      </c>
      <c r="E182" s="235" t="s">
        <v>252</v>
      </c>
      <c r="F182" s="236" t="s">
        <v>253</v>
      </c>
      <c r="G182" s="237" t="s">
        <v>140</v>
      </c>
      <c r="H182" s="238">
        <v>40</v>
      </c>
      <c r="I182" s="239"/>
      <c r="J182" s="240">
        <f>ROUND(I182*H182,2)</f>
        <v>0</v>
      </c>
      <c r="K182" s="241"/>
      <c r="L182" s="42"/>
      <c r="M182" s="242" t="s">
        <v>1</v>
      </c>
      <c r="N182" s="243" t="s">
        <v>43</v>
      </c>
      <c r="O182" s="89"/>
      <c r="P182" s="244">
        <f>O182*H182</f>
        <v>0</v>
      </c>
      <c r="Q182" s="244">
        <v>0</v>
      </c>
      <c r="R182" s="244">
        <f>Q182*H182</f>
        <v>0</v>
      </c>
      <c r="S182" s="244">
        <v>0.022499999999999999</v>
      </c>
      <c r="T182" s="245">
        <f>S182*H182</f>
        <v>0.89999999999999991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6" t="s">
        <v>131</v>
      </c>
      <c r="AT182" s="246" t="s">
        <v>127</v>
      </c>
      <c r="AU182" s="246" t="s">
        <v>88</v>
      </c>
      <c r="AY182" s="15" t="s">
        <v>124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5" t="s">
        <v>86</v>
      </c>
      <c r="BK182" s="247">
        <f>ROUND(I182*H182,2)</f>
        <v>0</v>
      </c>
      <c r="BL182" s="15" t="s">
        <v>131</v>
      </c>
      <c r="BM182" s="246" t="s">
        <v>355</v>
      </c>
    </row>
    <row r="183" s="13" customFormat="1">
      <c r="A183" s="13"/>
      <c r="B183" s="248"/>
      <c r="C183" s="249"/>
      <c r="D183" s="250" t="s">
        <v>133</v>
      </c>
      <c r="E183" s="251" t="s">
        <v>1</v>
      </c>
      <c r="F183" s="252" t="s">
        <v>326</v>
      </c>
      <c r="G183" s="249"/>
      <c r="H183" s="253">
        <v>40</v>
      </c>
      <c r="I183" s="254"/>
      <c r="J183" s="249"/>
      <c r="K183" s="249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133</v>
      </c>
      <c r="AU183" s="259" t="s">
        <v>88</v>
      </c>
      <c r="AV183" s="13" t="s">
        <v>88</v>
      </c>
      <c r="AW183" s="13" t="s">
        <v>34</v>
      </c>
      <c r="AX183" s="13" t="s">
        <v>78</v>
      </c>
      <c r="AY183" s="259" t="s">
        <v>124</v>
      </c>
    </row>
    <row r="184" s="2" customFormat="1" ht="24" customHeight="1">
      <c r="A184" s="36"/>
      <c r="B184" s="37"/>
      <c r="C184" s="234" t="s">
        <v>260</v>
      </c>
      <c r="D184" s="234" t="s">
        <v>127</v>
      </c>
      <c r="E184" s="235" t="s">
        <v>256</v>
      </c>
      <c r="F184" s="236" t="s">
        <v>257</v>
      </c>
      <c r="G184" s="237" t="s">
        <v>140</v>
      </c>
      <c r="H184" s="238">
        <v>200</v>
      </c>
      <c r="I184" s="239"/>
      <c r="J184" s="240">
        <f>ROUND(I184*H184,2)</f>
        <v>0</v>
      </c>
      <c r="K184" s="241"/>
      <c r="L184" s="42"/>
      <c r="M184" s="242" t="s">
        <v>1</v>
      </c>
      <c r="N184" s="243" t="s">
        <v>43</v>
      </c>
      <c r="O184" s="89"/>
      <c r="P184" s="244">
        <f>O184*H184</f>
        <v>0</v>
      </c>
      <c r="Q184" s="244">
        <v>0</v>
      </c>
      <c r="R184" s="244">
        <f>Q184*H184</f>
        <v>0</v>
      </c>
      <c r="S184" s="244">
        <v>0.0044999999999999997</v>
      </c>
      <c r="T184" s="245">
        <f>S184*H184</f>
        <v>0.89999999999999991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6" t="s">
        <v>131</v>
      </c>
      <c r="AT184" s="246" t="s">
        <v>127</v>
      </c>
      <c r="AU184" s="246" t="s">
        <v>88</v>
      </c>
      <c r="AY184" s="15" t="s">
        <v>124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5" t="s">
        <v>86</v>
      </c>
      <c r="BK184" s="247">
        <f>ROUND(I184*H184,2)</f>
        <v>0</v>
      </c>
      <c r="BL184" s="15" t="s">
        <v>131</v>
      </c>
      <c r="BM184" s="246" t="s">
        <v>356</v>
      </c>
    </row>
    <row r="185" s="13" customFormat="1">
      <c r="A185" s="13"/>
      <c r="B185" s="248"/>
      <c r="C185" s="249"/>
      <c r="D185" s="250" t="s">
        <v>133</v>
      </c>
      <c r="E185" s="251" t="s">
        <v>1</v>
      </c>
      <c r="F185" s="252" t="s">
        <v>357</v>
      </c>
      <c r="G185" s="249"/>
      <c r="H185" s="253">
        <v>200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133</v>
      </c>
      <c r="AU185" s="259" t="s">
        <v>88</v>
      </c>
      <c r="AV185" s="13" t="s">
        <v>88</v>
      </c>
      <c r="AW185" s="13" t="s">
        <v>34</v>
      </c>
      <c r="AX185" s="13" t="s">
        <v>78</v>
      </c>
      <c r="AY185" s="259" t="s">
        <v>124</v>
      </c>
    </row>
    <row r="186" s="2" customFormat="1" ht="24" customHeight="1">
      <c r="A186" s="36"/>
      <c r="B186" s="37"/>
      <c r="C186" s="234" t="s">
        <v>264</v>
      </c>
      <c r="D186" s="234" t="s">
        <v>127</v>
      </c>
      <c r="E186" s="235" t="s">
        <v>261</v>
      </c>
      <c r="F186" s="236" t="s">
        <v>262</v>
      </c>
      <c r="G186" s="237" t="s">
        <v>140</v>
      </c>
      <c r="H186" s="238">
        <v>40</v>
      </c>
      <c r="I186" s="239"/>
      <c r="J186" s="240">
        <f>ROUND(I186*H186,2)</f>
        <v>0</v>
      </c>
      <c r="K186" s="241"/>
      <c r="L186" s="42"/>
      <c r="M186" s="242" t="s">
        <v>1</v>
      </c>
      <c r="N186" s="243" t="s">
        <v>43</v>
      </c>
      <c r="O186" s="89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46" t="s">
        <v>131</v>
      </c>
      <c r="AT186" s="246" t="s">
        <v>127</v>
      </c>
      <c r="AU186" s="246" t="s">
        <v>88</v>
      </c>
      <c r="AY186" s="15" t="s">
        <v>124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5" t="s">
        <v>86</v>
      </c>
      <c r="BK186" s="247">
        <f>ROUND(I186*H186,2)</f>
        <v>0</v>
      </c>
      <c r="BL186" s="15" t="s">
        <v>131</v>
      </c>
      <c r="BM186" s="246" t="s">
        <v>358</v>
      </c>
    </row>
    <row r="187" s="13" customFormat="1">
      <c r="A187" s="13"/>
      <c r="B187" s="248"/>
      <c r="C187" s="249"/>
      <c r="D187" s="250" t="s">
        <v>133</v>
      </c>
      <c r="E187" s="251" t="s">
        <v>1</v>
      </c>
      <c r="F187" s="252" t="s">
        <v>326</v>
      </c>
      <c r="G187" s="249"/>
      <c r="H187" s="253">
        <v>40</v>
      </c>
      <c r="I187" s="254"/>
      <c r="J187" s="249"/>
      <c r="K187" s="249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133</v>
      </c>
      <c r="AU187" s="259" t="s">
        <v>88</v>
      </c>
      <c r="AV187" s="13" t="s">
        <v>88</v>
      </c>
      <c r="AW187" s="13" t="s">
        <v>34</v>
      </c>
      <c r="AX187" s="13" t="s">
        <v>78</v>
      </c>
      <c r="AY187" s="259" t="s">
        <v>124</v>
      </c>
    </row>
    <row r="188" s="2" customFormat="1" ht="24" customHeight="1">
      <c r="A188" s="36"/>
      <c r="B188" s="37"/>
      <c r="C188" s="234" t="s">
        <v>271</v>
      </c>
      <c r="D188" s="234" t="s">
        <v>127</v>
      </c>
      <c r="E188" s="235" t="s">
        <v>265</v>
      </c>
      <c r="F188" s="236" t="s">
        <v>266</v>
      </c>
      <c r="G188" s="237" t="s">
        <v>184</v>
      </c>
      <c r="H188" s="238">
        <v>480</v>
      </c>
      <c r="I188" s="239"/>
      <c r="J188" s="240">
        <f>ROUND(I188*H188,2)</f>
        <v>0</v>
      </c>
      <c r="K188" s="241"/>
      <c r="L188" s="42"/>
      <c r="M188" s="242" t="s">
        <v>1</v>
      </c>
      <c r="N188" s="243" t="s">
        <v>43</v>
      </c>
      <c r="O188" s="89"/>
      <c r="P188" s="244">
        <f>O188*H188</f>
        <v>0</v>
      </c>
      <c r="Q188" s="244">
        <v>0.0015200000000000001</v>
      </c>
      <c r="R188" s="244">
        <f>Q188*H188</f>
        <v>0.72960000000000003</v>
      </c>
      <c r="S188" s="244">
        <v>0</v>
      </c>
      <c r="T188" s="24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6" t="s">
        <v>131</v>
      </c>
      <c r="AT188" s="246" t="s">
        <v>127</v>
      </c>
      <c r="AU188" s="246" t="s">
        <v>88</v>
      </c>
      <c r="AY188" s="15" t="s">
        <v>124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5" t="s">
        <v>86</v>
      </c>
      <c r="BK188" s="247">
        <f>ROUND(I188*H188,2)</f>
        <v>0</v>
      </c>
      <c r="BL188" s="15" t="s">
        <v>131</v>
      </c>
      <c r="BM188" s="246" t="s">
        <v>359</v>
      </c>
    </row>
    <row r="189" s="13" customFormat="1">
      <c r="A189" s="13"/>
      <c r="B189" s="248"/>
      <c r="C189" s="249"/>
      <c r="D189" s="250" t="s">
        <v>133</v>
      </c>
      <c r="E189" s="251" t="s">
        <v>1</v>
      </c>
      <c r="F189" s="252" t="s">
        <v>360</v>
      </c>
      <c r="G189" s="249"/>
      <c r="H189" s="253">
        <v>480</v>
      </c>
      <c r="I189" s="254"/>
      <c r="J189" s="249"/>
      <c r="K189" s="249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133</v>
      </c>
      <c r="AU189" s="259" t="s">
        <v>88</v>
      </c>
      <c r="AV189" s="13" t="s">
        <v>88</v>
      </c>
      <c r="AW189" s="13" t="s">
        <v>34</v>
      </c>
      <c r="AX189" s="13" t="s">
        <v>78</v>
      </c>
      <c r="AY189" s="259" t="s">
        <v>124</v>
      </c>
    </row>
    <row r="190" s="12" customFormat="1" ht="22.8" customHeight="1">
      <c r="A190" s="12"/>
      <c r="B190" s="218"/>
      <c r="C190" s="219"/>
      <c r="D190" s="220" t="s">
        <v>77</v>
      </c>
      <c r="E190" s="232" t="s">
        <v>269</v>
      </c>
      <c r="F190" s="232" t="s">
        <v>270</v>
      </c>
      <c r="G190" s="219"/>
      <c r="H190" s="219"/>
      <c r="I190" s="222"/>
      <c r="J190" s="233">
        <f>BK190</f>
        <v>0</v>
      </c>
      <c r="K190" s="219"/>
      <c r="L190" s="224"/>
      <c r="M190" s="225"/>
      <c r="N190" s="226"/>
      <c r="O190" s="226"/>
      <c r="P190" s="227">
        <f>SUM(P191:P199)</f>
        <v>0</v>
      </c>
      <c r="Q190" s="226"/>
      <c r="R190" s="227">
        <f>SUM(R191:R199)</f>
        <v>0</v>
      </c>
      <c r="S190" s="226"/>
      <c r="T190" s="228">
        <f>SUM(T191:T199)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9" t="s">
        <v>86</v>
      </c>
      <c r="AT190" s="230" t="s">
        <v>77</v>
      </c>
      <c r="AU190" s="230" t="s">
        <v>86</v>
      </c>
      <c r="AY190" s="229" t="s">
        <v>124</v>
      </c>
      <c r="BK190" s="231">
        <f>SUM(BK191:BK199)</f>
        <v>0</v>
      </c>
    </row>
    <row r="191" s="2" customFormat="1" ht="24" customHeight="1">
      <c r="A191" s="36"/>
      <c r="B191" s="37"/>
      <c r="C191" s="234" t="s">
        <v>277</v>
      </c>
      <c r="D191" s="234" t="s">
        <v>127</v>
      </c>
      <c r="E191" s="235" t="s">
        <v>272</v>
      </c>
      <c r="F191" s="236" t="s">
        <v>273</v>
      </c>
      <c r="G191" s="237" t="s">
        <v>149</v>
      </c>
      <c r="H191" s="238">
        <v>17.68</v>
      </c>
      <c r="I191" s="239"/>
      <c r="J191" s="240">
        <f>ROUND(I191*H191,2)</f>
        <v>0</v>
      </c>
      <c r="K191" s="241"/>
      <c r="L191" s="42"/>
      <c r="M191" s="242" t="s">
        <v>1</v>
      </c>
      <c r="N191" s="243" t="s">
        <v>43</v>
      </c>
      <c r="O191" s="89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6" t="s">
        <v>131</v>
      </c>
      <c r="AT191" s="246" t="s">
        <v>127</v>
      </c>
      <c r="AU191" s="246" t="s">
        <v>88</v>
      </c>
      <c r="AY191" s="15" t="s">
        <v>124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5" t="s">
        <v>86</v>
      </c>
      <c r="BK191" s="247">
        <f>ROUND(I191*H191,2)</f>
        <v>0</v>
      </c>
      <c r="BL191" s="15" t="s">
        <v>131</v>
      </c>
      <c r="BM191" s="246" t="s">
        <v>361</v>
      </c>
    </row>
    <row r="192" s="13" customFormat="1">
      <c r="A192" s="13"/>
      <c r="B192" s="248"/>
      <c r="C192" s="249"/>
      <c r="D192" s="250" t="s">
        <v>133</v>
      </c>
      <c r="E192" s="251" t="s">
        <v>1</v>
      </c>
      <c r="F192" s="252" t="s">
        <v>362</v>
      </c>
      <c r="G192" s="249"/>
      <c r="H192" s="253">
        <v>14</v>
      </c>
      <c r="I192" s="254"/>
      <c r="J192" s="249"/>
      <c r="K192" s="249"/>
      <c r="L192" s="255"/>
      <c r="M192" s="256"/>
      <c r="N192" s="257"/>
      <c r="O192" s="257"/>
      <c r="P192" s="257"/>
      <c r="Q192" s="257"/>
      <c r="R192" s="257"/>
      <c r="S192" s="257"/>
      <c r="T192" s="25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9" t="s">
        <v>133</v>
      </c>
      <c r="AU192" s="259" t="s">
        <v>88</v>
      </c>
      <c r="AV192" s="13" t="s">
        <v>88</v>
      </c>
      <c r="AW192" s="13" t="s">
        <v>34</v>
      </c>
      <c r="AX192" s="13" t="s">
        <v>78</v>
      </c>
      <c r="AY192" s="259" t="s">
        <v>124</v>
      </c>
    </row>
    <row r="193" s="13" customFormat="1">
      <c r="A193" s="13"/>
      <c r="B193" s="248"/>
      <c r="C193" s="249"/>
      <c r="D193" s="250" t="s">
        <v>133</v>
      </c>
      <c r="E193" s="251" t="s">
        <v>1</v>
      </c>
      <c r="F193" s="252" t="s">
        <v>363</v>
      </c>
      <c r="G193" s="249"/>
      <c r="H193" s="253">
        <v>3.6800000000000002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133</v>
      </c>
      <c r="AU193" s="259" t="s">
        <v>88</v>
      </c>
      <c r="AV193" s="13" t="s">
        <v>88</v>
      </c>
      <c r="AW193" s="13" t="s">
        <v>34</v>
      </c>
      <c r="AX193" s="13" t="s">
        <v>78</v>
      </c>
      <c r="AY193" s="259" t="s">
        <v>124</v>
      </c>
    </row>
    <row r="194" s="2" customFormat="1" ht="24" customHeight="1">
      <c r="A194" s="36"/>
      <c r="B194" s="37"/>
      <c r="C194" s="234" t="s">
        <v>282</v>
      </c>
      <c r="D194" s="234" t="s">
        <v>127</v>
      </c>
      <c r="E194" s="235" t="s">
        <v>278</v>
      </c>
      <c r="F194" s="236" t="s">
        <v>279</v>
      </c>
      <c r="G194" s="237" t="s">
        <v>149</v>
      </c>
      <c r="H194" s="238">
        <v>229.84</v>
      </c>
      <c r="I194" s="239"/>
      <c r="J194" s="240">
        <f>ROUND(I194*H194,2)</f>
        <v>0</v>
      </c>
      <c r="K194" s="241"/>
      <c r="L194" s="42"/>
      <c r="M194" s="242" t="s">
        <v>1</v>
      </c>
      <c r="N194" s="243" t="s">
        <v>43</v>
      </c>
      <c r="O194" s="89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6" t="s">
        <v>131</v>
      </c>
      <c r="AT194" s="246" t="s">
        <v>127</v>
      </c>
      <c r="AU194" s="246" t="s">
        <v>88</v>
      </c>
      <c r="AY194" s="15" t="s">
        <v>124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5" t="s">
        <v>86</v>
      </c>
      <c r="BK194" s="247">
        <f>ROUND(I194*H194,2)</f>
        <v>0</v>
      </c>
      <c r="BL194" s="15" t="s">
        <v>131</v>
      </c>
      <c r="BM194" s="246" t="s">
        <v>364</v>
      </c>
    </row>
    <row r="195" s="13" customFormat="1">
      <c r="A195" s="13"/>
      <c r="B195" s="248"/>
      <c r="C195" s="249"/>
      <c r="D195" s="250" t="s">
        <v>133</v>
      </c>
      <c r="E195" s="251" t="s">
        <v>1</v>
      </c>
      <c r="F195" s="252" t="s">
        <v>365</v>
      </c>
      <c r="G195" s="249"/>
      <c r="H195" s="253">
        <v>229.84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133</v>
      </c>
      <c r="AU195" s="259" t="s">
        <v>88</v>
      </c>
      <c r="AV195" s="13" t="s">
        <v>88</v>
      </c>
      <c r="AW195" s="13" t="s">
        <v>34</v>
      </c>
      <c r="AX195" s="13" t="s">
        <v>86</v>
      </c>
      <c r="AY195" s="259" t="s">
        <v>124</v>
      </c>
    </row>
    <row r="196" s="2" customFormat="1" ht="24" customHeight="1">
      <c r="A196" s="36"/>
      <c r="B196" s="37"/>
      <c r="C196" s="234" t="s">
        <v>286</v>
      </c>
      <c r="D196" s="234" t="s">
        <v>127</v>
      </c>
      <c r="E196" s="235" t="s">
        <v>283</v>
      </c>
      <c r="F196" s="236" t="s">
        <v>284</v>
      </c>
      <c r="G196" s="237" t="s">
        <v>149</v>
      </c>
      <c r="H196" s="238">
        <v>3.6800000000000002</v>
      </c>
      <c r="I196" s="239"/>
      <c r="J196" s="240">
        <f>ROUND(I196*H196,2)</f>
        <v>0</v>
      </c>
      <c r="K196" s="241"/>
      <c r="L196" s="42"/>
      <c r="M196" s="242" t="s">
        <v>1</v>
      </c>
      <c r="N196" s="243" t="s">
        <v>43</v>
      </c>
      <c r="O196" s="89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46" t="s">
        <v>131</v>
      </c>
      <c r="AT196" s="246" t="s">
        <v>127</v>
      </c>
      <c r="AU196" s="246" t="s">
        <v>88</v>
      </c>
      <c r="AY196" s="15" t="s">
        <v>124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5" t="s">
        <v>86</v>
      </c>
      <c r="BK196" s="247">
        <f>ROUND(I196*H196,2)</f>
        <v>0</v>
      </c>
      <c r="BL196" s="15" t="s">
        <v>131</v>
      </c>
      <c r="BM196" s="246" t="s">
        <v>366</v>
      </c>
    </row>
    <row r="197" s="13" customFormat="1">
      <c r="A197" s="13"/>
      <c r="B197" s="248"/>
      <c r="C197" s="249"/>
      <c r="D197" s="250" t="s">
        <v>133</v>
      </c>
      <c r="E197" s="251" t="s">
        <v>1</v>
      </c>
      <c r="F197" s="252" t="s">
        <v>363</v>
      </c>
      <c r="G197" s="249"/>
      <c r="H197" s="253">
        <v>3.6800000000000002</v>
      </c>
      <c r="I197" s="254"/>
      <c r="J197" s="249"/>
      <c r="K197" s="249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133</v>
      </c>
      <c r="AU197" s="259" t="s">
        <v>88</v>
      </c>
      <c r="AV197" s="13" t="s">
        <v>88</v>
      </c>
      <c r="AW197" s="13" t="s">
        <v>34</v>
      </c>
      <c r="AX197" s="13" t="s">
        <v>86</v>
      </c>
      <c r="AY197" s="259" t="s">
        <v>124</v>
      </c>
    </row>
    <row r="198" s="2" customFormat="1" ht="36" customHeight="1">
      <c r="A198" s="36"/>
      <c r="B198" s="37"/>
      <c r="C198" s="234" t="s">
        <v>292</v>
      </c>
      <c r="D198" s="234" t="s">
        <v>127</v>
      </c>
      <c r="E198" s="235" t="s">
        <v>287</v>
      </c>
      <c r="F198" s="236" t="s">
        <v>288</v>
      </c>
      <c r="G198" s="237" t="s">
        <v>149</v>
      </c>
      <c r="H198" s="238">
        <v>14</v>
      </c>
      <c r="I198" s="239"/>
      <c r="J198" s="240">
        <f>ROUND(I198*H198,2)</f>
        <v>0</v>
      </c>
      <c r="K198" s="241"/>
      <c r="L198" s="42"/>
      <c r="M198" s="242" t="s">
        <v>1</v>
      </c>
      <c r="N198" s="243" t="s">
        <v>43</v>
      </c>
      <c r="O198" s="89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46" t="s">
        <v>131</v>
      </c>
      <c r="AT198" s="246" t="s">
        <v>127</v>
      </c>
      <c r="AU198" s="246" t="s">
        <v>88</v>
      </c>
      <c r="AY198" s="15" t="s">
        <v>124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5" t="s">
        <v>86</v>
      </c>
      <c r="BK198" s="247">
        <f>ROUND(I198*H198,2)</f>
        <v>0</v>
      </c>
      <c r="BL198" s="15" t="s">
        <v>131</v>
      </c>
      <c r="BM198" s="246" t="s">
        <v>367</v>
      </c>
    </row>
    <row r="199" s="13" customFormat="1">
      <c r="A199" s="13"/>
      <c r="B199" s="248"/>
      <c r="C199" s="249"/>
      <c r="D199" s="250" t="s">
        <v>133</v>
      </c>
      <c r="E199" s="251" t="s">
        <v>1</v>
      </c>
      <c r="F199" s="252" t="s">
        <v>362</v>
      </c>
      <c r="G199" s="249"/>
      <c r="H199" s="253">
        <v>14</v>
      </c>
      <c r="I199" s="254"/>
      <c r="J199" s="249"/>
      <c r="K199" s="249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133</v>
      </c>
      <c r="AU199" s="259" t="s">
        <v>88</v>
      </c>
      <c r="AV199" s="13" t="s">
        <v>88</v>
      </c>
      <c r="AW199" s="13" t="s">
        <v>34</v>
      </c>
      <c r="AX199" s="13" t="s">
        <v>86</v>
      </c>
      <c r="AY199" s="259" t="s">
        <v>124</v>
      </c>
    </row>
    <row r="200" s="12" customFormat="1" ht="22.8" customHeight="1">
      <c r="A200" s="12"/>
      <c r="B200" s="218"/>
      <c r="C200" s="219"/>
      <c r="D200" s="220" t="s">
        <v>77</v>
      </c>
      <c r="E200" s="232" t="s">
        <v>290</v>
      </c>
      <c r="F200" s="232" t="s">
        <v>291</v>
      </c>
      <c r="G200" s="219"/>
      <c r="H200" s="219"/>
      <c r="I200" s="222"/>
      <c r="J200" s="233">
        <f>BK200</f>
        <v>0</v>
      </c>
      <c r="K200" s="219"/>
      <c r="L200" s="224"/>
      <c r="M200" s="225"/>
      <c r="N200" s="226"/>
      <c r="O200" s="226"/>
      <c r="P200" s="227">
        <f>P201</f>
        <v>0</v>
      </c>
      <c r="Q200" s="226"/>
      <c r="R200" s="227">
        <f>R201</f>
        <v>0</v>
      </c>
      <c r="S200" s="226"/>
      <c r="T200" s="228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9" t="s">
        <v>86</v>
      </c>
      <c r="AT200" s="230" t="s">
        <v>77</v>
      </c>
      <c r="AU200" s="230" t="s">
        <v>86</v>
      </c>
      <c r="AY200" s="229" t="s">
        <v>124</v>
      </c>
      <c r="BK200" s="231">
        <f>BK201</f>
        <v>0</v>
      </c>
    </row>
    <row r="201" s="2" customFormat="1" ht="16.5" customHeight="1">
      <c r="A201" s="36"/>
      <c r="B201" s="37"/>
      <c r="C201" s="234" t="s">
        <v>368</v>
      </c>
      <c r="D201" s="234" t="s">
        <v>127</v>
      </c>
      <c r="E201" s="235" t="s">
        <v>293</v>
      </c>
      <c r="F201" s="236" t="s">
        <v>294</v>
      </c>
      <c r="G201" s="237" t="s">
        <v>149</v>
      </c>
      <c r="H201" s="238">
        <v>3.3599999999999999</v>
      </c>
      <c r="I201" s="239"/>
      <c r="J201" s="240">
        <f>ROUND(I201*H201,2)</f>
        <v>0</v>
      </c>
      <c r="K201" s="241"/>
      <c r="L201" s="42"/>
      <c r="M201" s="271" t="s">
        <v>1</v>
      </c>
      <c r="N201" s="272" t="s">
        <v>43</v>
      </c>
      <c r="O201" s="273"/>
      <c r="P201" s="274">
        <f>O201*H201</f>
        <v>0</v>
      </c>
      <c r="Q201" s="274">
        <v>0</v>
      </c>
      <c r="R201" s="274">
        <f>Q201*H201</f>
        <v>0</v>
      </c>
      <c r="S201" s="274">
        <v>0</v>
      </c>
      <c r="T201" s="27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46" t="s">
        <v>131</v>
      </c>
      <c r="AT201" s="246" t="s">
        <v>127</v>
      </c>
      <c r="AU201" s="246" t="s">
        <v>88</v>
      </c>
      <c r="AY201" s="15" t="s">
        <v>124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5" t="s">
        <v>86</v>
      </c>
      <c r="BK201" s="247">
        <f>ROUND(I201*H201,2)</f>
        <v>0</v>
      </c>
      <c r="BL201" s="15" t="s">
        <v>131</v>
      </c>
      <c r="BM201" s="246" t="s">
        <v>369</v>
      </c>
    </row>
    <row r="202" s="2" customFormat="1" ht="6.96" customHeight="1">
      <c r="A202" s="36"/>
      <c r="B202" s="64"/>
      <c r="C202" s="65"/>
      <c r="D202" s="65"/>
      <c r="E202" s="65"/>
      <c r="F202" s="65"/>
      <c r="G202" s="65"/>
      <c r="H202" s="65"/>
      <c r="I202" s="181"/>
      <c r="J202" s="65"/>
      <c r="K202" s="65"/>
      <c r="L202" s="42"/>
      <c r="M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</row>
  </sheetData>
  <sheetProtection sheet="1" autoFilter="0" formatColumns="0" formatRows="0" objects="1" scenarios="1" spinCount="100000" saltValue="3F7XXZoYkuTKi766oj+KARk+K7m32T9kUYDCtRjOfNAShigKDpxwH78eyz1Z7J4X0kcaNKPFim9q4Wo/eb5Wlg==" hashValue="b4JaivG862dL+FjPjTysKyDYNxCHSEE4/xUtTSl02EJdE6ZmGKUV4GoVrQwEr0Z4xFLdVObq/uV/H19com40Bw==" algorithmName="SHA-512" password="CC35"/>
  <autoFilter ref="C122:K20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4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88</v>
      </c>
    </row>
    <row r="4" s="1" customFormat="1" ht="24.96" customHeight="1">
      <c r="B4" s="18"/>
      <c r="D4" s="138" t="s">
        <v>95</v>
      </c>
      <c r="I4" s="134"/>
      <c r="L4" s="18"/>
      <c r="M4" s="139" t="s">
        <v>10</v>
      </c>
      <c r="AT4" s="15" t="s">
        <v>4</v>
      </c>
    </row>
    <row r="5" s="1" customFormat="1" ht="6.96" customHeight="1">
      <c r="B5" s="18"/>
      <c r="I5" s="134"/>
      <c r="L5" s="18"/>
    </row>
    <row r="6" s="1" customFormat="1" ht="12" customHeight="1">
      <c r="B6" s="18"/>
      <c r="D6" s="140" t="s">
        <v>16</v>
      </c>
      <c r="I6" s="134"/>
      <c r="L6" s="18"/>
    </row>
    <row r="7" s="1" customFormat="1" ht="16.5" customHeight="1">
      <c r="B7" s="18"/>
      <c r="E7" s="141" t="str">
        <f>'Rekapitulace stavby'!K6</f>
        <v>VN Bojkovice - Rekonstrukce BP a manipulační věže</v>
      </c>
      <c r="F7" s="140"/>
      <c r="G7" s="140"/>
      <c r="H7" s="140"/>
      <c r="I7" s="134"/>
      <c r="L7" s="18"/>
    </row>
    <row r="8" s="2" customFormat="1" ht="12" customHeight="1">
      <c r="A8" s="36"/>
      <c r="B8" s="42"/>
      <c r="C8" s="36"/>
      <c r="D8" s="140" t="s">
        <v>96</v>
      </c>
      <c r="E8" s="36"/>
      <c r="F8" s="36"/>
      <c r="G8" s="36"/>
      <c r="H8" s="36"/>
      <c r="I8" s="14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370</v>
      </c>
      <c r="F9" s="36"/>
      <c r="G9" s="36"/>
      <c r="H9" s="36"/>
      <c r="I9" s="14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44" t="s">
        <v>1</v>
      </c>
      <c r="G11" s="36"/>
      <c r="H11" s="36"/>
      <c r="I11" s="145" t="s">
        <v>19</v>
      </c>
      <c r="J11" s="144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20</v>
      </c>
      <c r="E12" s="36"/>
      <c r="F12" s="144" t="s">
        <v>21</v>
      </c>
      <c r="G12" s="36"/>
      <c r="H12" s="36"/>
      <c r="I12" s="145" t="s">
        <v>22</v>
      </c>
      <c r="J12" s="146" t="str">
        <f>'Rekapitulace stavby'!AN8</f>
        <v>17. 10. 2019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36"/>
      <c r="G14" s="36"/>
      <c r="H14" s="36"/>
      <c r="I14" s="145" t="s">
        <v>25</v>
      </c>
      <c r="J14" s="144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4" t="s">
        <v>27</v>
      </c>
      <c r="F15" s="36"/>
      <c r="G15" s="36"/>
      <c r="H15" s="36"/>
      <c r="I15" s="145" t="s">
        <v>28</v>
      </c>
      <c r="J15" s="144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29</v>
      </c>
      <c r="E17" s="36"/>
      <c r="F17" s="36"/>
      <c r="G17" s="36"/>
      <c r="H17" s="36"/>
      <c r="I17" s="145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4"/>
      <c r="G18" s="144"/>
      <c r="H18" s="144"/>
      <c r="I18" s="145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31</v>
      </c>
      <c r="E20" s="36"/>
      <c r="F20" s="36"/>
      <c r="G20" s="36"/>
      <c r="H20" s="36"/>
      <c r="I20" s="145" t="s">
        <v>25</v>
      </c>
      <c r="J20" s="144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4" t="s">
        <v>33</v>
      </c>
      <c r="F21" s="36"/>
      <c r="G21" s="36"/>
      <c r="H21" s="36"/>
      <c r="I21" s="145" t="s">
        <v>28</v>
      </c>
      <c r="J21" s="144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5" t="s">
        <v>25</v>
      </c>
      <c r="J23" s="144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4" t="str">
        <f>IF('Rekapitulace stavby'!E20="","",'Rekapitulace stavby'!E20)</f>
        <v xml:space="preserve"> </v>
      </c>
      <c r="F24" s="36"/>
      <c r="G24" s="36"/>
      <c r="H24" s="36"/>
      <c r="I24" s="145" t="s">
        <v>28</v>
      </c>
      <c r="J24" s="144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14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3"/>
      <c r="J29" s="152"/>
      <c r="K29" s="15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4" t="s">
        <v>38</v>
      </c>
      <c r="E30" s="36"/>
      <c r="F30" s="36"/>
      <c r="G30" s="36"/>
      <c r="H30" s="36"/>
      <c r="I30" s="142"/>
      <c r="J30" s="155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3"/>
      <c r="J31" s="152"/>
      <c r="K31" s="152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6" t="s">
        <v>40</v>
      </c>
      <c r="G32" s="36"/>
      <c r="H32" s="36"/>
      <c r="I32" s="157" t="s">
        <v>39</v>
      </c>
      <c r="J32" s="156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8" t="s">
        <v>42</v>
      </c>
      <c r="E33" s="140" t="s">
        <v>43</v>
      </c>
      <c r="F33" s="159">
        <f>ROUND((SUM(BE120:BE142)),  2)</f>
        <v>0</v>
      </c>
      <c r="G33" s="36"/>
      <c r="H33" s="36"/>
      <c r="I33" s="160">
        <v>0.20999999999999999</v>
      </c>
      <c r="J33" s="159">
        <f>ROUND(((SUM(BE120:BE142))*I33),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44</v>
      </c>
      <c r="F34" s="159">
        <f>ROUND((SUM(BF120:BF142)),  2)</f>
        <v>0</v>
      </c>
      <c r="G34" s="36"/>
      <c r="H34" s="36"/>
      <c r="I34" s="160">
        <v>0.14999999999999999</v>
      </c>
      <c r="J34" s="159">
        <f>ROUND(((SUM(BF120:BF142))*I34),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45</v>
      </c>
      <c r="F35" s="159">
        <f>ROUND((SUM(BG120:BG142)),  2)</f>
        <v>0</v>
      </c>
      <c r="G35" s="36"/>
      <c r="H35" s="36"/>
      <c r="I35" s="160">
        <v>0.20999999999999999</v>
      </c>
      <c r="J35" s="15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46</v>
      </c>
      <c r="F36" s="159">
        <f>ROUND((SUM(BH120:BH142)),  2)</f>
        <v>0</v>
      </c>
      <c r="G36" s="36"/>
      <c r="H36" s="36"/>
      <c r="I36" s="160">
        <v>0.14999999999999999</v>
      </c>
      <c r="J36" s="15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47</v>
      </c>
      <c r="F37" s="159">
        <f>ROUND((SUM(BI120:BI142)),  2)</f>
        <v>0</v>
      </c>
      <c r="G37" s="36"/>
      <c r="H37" s="36"/>
      <c r="I37" s="160">
        <v>0</v>
      </c>
      <c r="J37" s="15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4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4"/>
      <c r="L41" s="18"/>
    </row>
    <row r="42" s="1" customFormat="1" ht="14.4" customHeight="1">
      <c r="B42" s="18"/>
      <c r="I42" s="134"/>
      <c r="L42" s="18"/>
    </row>
    <row r="43" s="1" customFormat="1" ht="14.4" customHeight="1">
      <c r="B43" s="18"/>
      <c r="I43" s="134"/>
      <c r="L43" s="18"/>
    </row>
    <row r="44" s="1" customFormat="1" ht="14.4" customHeight="1">
      <c r="B44" s="18"/>
      <c r="I44" s="134"/>
      <c r="L44" s="18"/>
    </row>
    <row r="45" s="1" customFormat="1" ht="14.4" customHeight="1">
      <c r="B45" s="18"/>
      <c r="I45" s="134"/>
      <c r="L45" s="18"/>
    </row>
    <row r="46" s="1" customFormat="1" ht="14.4" customHeight="1">
      <c r="B46" s="18"/>
      <c r="I46" s="134"/>
      <c r="L46" s="18"/>
    </row>
    <row r="47" s="1" customFormat="1" ht="14.4" customHeight="1">
      <c r="B47" s="18"/>
      <c r="I47" s="134"/>
      <c r="L47" s="18"/>
    </row>
    <row r="48" s="1" customFormat="1" ht="14.4" customHeight="1">
      <c r="B48" s="18"/>
      <c r="I48" s="134"/>
      <c r="L48" s="18"/>
    </row>
    <row r="49" s="1" customFormat="1" ht="14.4" customHeight="1">
      <c r="B49" s="18"/>
      <c r="I49" s="134"/>
      <c r="L49" s="18"/>
    </row>
    <row r="50" s="2" customFormat="1" ht="14.4" customHeight="1">
      <c r="B50" s="61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98</v>
      </c>
      <c r="D82" s="38"/>
      <c r="E82" s="38"/>
      <c r="F82" s="38"/>
      <c r="G82" s="38"/>
      <c r="H82" s="38"/>
      <c r="I82" s="14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4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5" t="str">
        <f>E7</f>
        <v>VN Bojkovice - Rekonstrukce BP a manipulační věže</v>
      </c>
      <c r="F85" s="30"/>
      <c r="G85" s="30"/>
      <c r="H85" s="30"/>
      <c r="I85" s="14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14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2859_03 - Ostatní náklady</v>
      </c>
      <c r="F87" s="38"/>
      <c r="G87" s="38"/>
      <c r="H87" s="38"/>
      <c r="I87" s="14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kraj Zlínský</v>
      </c>
      <c r="G89" s="38"/>
      <c r="H89" s="38"/>
      <c r="I89" s="145" t="s">
        <v>22</v>
      </c>
      <c r="J89" s="77" t="str">
        <f>IF(J12="","",J12)</f>
        <v>17. 10. 2019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7.9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145" t="s">
        <v>31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145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99</v>
      </c>
      <c r="D94" s="187"/>
      <c r="E94" s="187"/>
      <c r="F94" s="187"/>
      <c r="G94" s="187"/>
      <c r="H94" s="187"/>
      <c r="I94" s="188"/>
      <c r="J94" s="189" t="s">
        <v>100</v>
      </c>
      <c r="K94" s="18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0" t="s">
        <v>101</v>
      </c>
      <c r="D96" s="38"/>
      <c r="E96" s="38"/>
      <c r="F96" s="38"/>
      <c r="G96" s="38"/>
      <c r="H96" s="38"/>
      <c r="I96" s="142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91"/>
      <c r="C97" s="192"/>
      <c r="D97" s="193" t="s">
        <v>371</v>
      </c>
      <c r="E97" s="194"/>
      <c r="F97" s="194"/>
      <c r="G97" s="194"/>
      <c r="H97" s="194"/>
      <c r="I97" s="195"/>
      <c r="J97" s="196">
        <f>J121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372</v>
      </c>
      <c r="E98" s="201"/>
      <c r="F98" s="201"/>
      <c r="G98" s="201"/>
      <c r="H98" s="201"/>
      <c r="I98" s="202"/>
      <c r="J98" s="203">
        <f>J122</f>
        <v>0</v>
      </c>
      <c r="K98" s="199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8"/>
      <c r="C99" s="199"/>
      <c r="D99" s="200" t="s">
        <v>373</v>
      </c>
      <c r="E99" s="201"/>
      <c r="F99" s="201"/>
      <c r="G99" s="201"/>
      <c r="H99" s="201"/>
      <c r="I99" s="202"/>
      <c r="J99" s="203">
        <f>J136</f>
        <v>0</v>
      </c>
      <c r="K99" s="199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374</v>
      </c>
      <c r="E100" s="201"/>
      <c r="F100" s="201"/>
      <c r="G100" s="201"/>
      <c r="H100" s="201"/>
      <c r="I100" s="202"/>
      <c r="J100" s="203">
        <f>J140</f>
        <v>0</v>
      </c>
      <c r="K100" s="199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142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181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184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109</v>
      </c>
      <c r="D107" s="38"/>
      <c r="E107" s="38"/>
      <c r="F107" s="38"/>
      <c r="G107" s="38"/>
      <c r="H107" s="38"/>
      <c r="I107" s="14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14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14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5" t="str">
        <f>E7</f>
        <v>VN Bojkovice - Rekonstrukce BP a manipulační věže</v>
      </c>
      <c r="F110" s="30"/>
      <c r="G110" s="30"/>
      <c r="H110" s="30"/>
      <c r="I110" s="14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96</v>
      </c>
      <c r="D111" s="38"/>
      <c r="E111" s="38"/>
      <c r="F111" s="38"/>
      <c r="G111" s="38"/>
      <c r="H111" s="38"/>
      <c r="I111" s="14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2859_03 - Ostatní náklady</v>
      </c>
      <c r="F112" s="38"/>
      <c r="G112" s="38"/>
      <c r="H112" s="38"/>
      <c r="I112" s="14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4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>kraj Zlínský</v>
      </c>
      <c r="G114" s="38"/>
      <c r="H114" s="38"/>
      <c r="I114" s="145" t="s">
        <v>22</v>
      </c>
      <c r="J114" s="77" t="str">
        <f>IF(J12="","",J12)</f>
        <v>17. 10. 2019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4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7.9" customHeight="1">
      <c r="A116" s="36"/>
      <c r="B116" s="37"/>
      <c r="C116" s="30" t="s">
        <v>24</v>
      </c>
      <c r="D116" s="38"/>
      <c r="E116" s="38"/>
      <c r="F116" s="25" t="str">
        <f>E15</f>
        <v>Povodí Moravy, s.p.</v>
      </c>
      <c r="G116" s="38"/>
      <c r="H116" s="38"/>
      <c r="I116" s="145" t="s">
        <v>31</v>
      </c>
      <c r="J116" s="34" t="str">
        <f>E21</f>
        <v>VODNÍ DÍLA - TBD a.s.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29</v>
      </c>
      <c r="D117" s="38"/>
      <c r="E117" s="38"/>
      <c r="F117" s="25" t="str">
        <f>IF(E18="","",E18)</f>
        <v>Vyplň údaj</v>
      </c>
      <c r="G117" s="38"/>
      <c r="H117" s="38"/>
      <c r="I117" s="145" t="s">
        <v>35</v>
      </c>
      <c r="J117" s="34" t="str">
        <f>E24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14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205"/>
      <c r="B119" s="206"/>
      <c r="C119" s="207" t="s">
        <v>110</v>
      </c>
      <c r="D119" s="208" t="s">
        <v>63</v>
      </c>
      <c r="E119" s="208" t="s">
        <v>59</v>
      </c>
      <c r="F119" s="208" t="s">
        <v>60</v>
      </c>
      <c r="G119" s="208" t="s">
        <v>111</v>
      </c>
      <c r="H119" s="208" t="s">
        <v>112</v>
      </c>
      <c r="I119" s="209" t="s">
        <v>113</v>
      </c>
      <c r="J119" s="210" t="s">
        <v>100</v>
      </c>
      <c r="K119" s="211" t="s">
        <v>114</v>
      </c>
      <c r="L119" s="212"/>
      <c r="M119" s="98" t="s">
        <v>1</v>
      </c>
      <c r="N119" s="99" t="s">
        <v>42</v>
      </c>
      <c r="O119" s="99" t="s">
        <v>115</v>
      </c>
      <c r="P119" s="99" t="s">
        <v>116</v>
      </c>
      <c r="Q119" s="99" t="s">
        <v>117</v>
      </c>
      <c r="R119" s="99" t="s">
        <v>118</v>
      </c>
      <c r="S119" s="99" t="s">
        <v>119</v>
      </c>
      <c r="T119" s="100" t="s">
        <v>120</v>
      </c>
      <c r="U119" s="205"/>
      <c r="V119" s="205"/>
      <c r="W119" s="205"/>
      <c r="X119" s="205"/>
      <c r="Y119" s="205"/>
      <c r="Z119" s="205"/>
      <c r="AA119" s="205"/>
      <c r="AB119" s="205"/>
      <c r="AC119" s="205"/>
      <c r="AD119" s="205"/>
      <c r="AE119" s="205"/>
    </row>
    <row r="120" s="2" customFormat="1" ht="22.8" customHeight="1">
      <c r="A120" s="36"/>
      <c r="B120" s="37"/>
      <c r="C120" s="105" t="s">
        <v>121</v>
      </c>
      <c r="D120" s="38"/>
      <c r="E120" s="38"/>
      <c r="F120" s="38"/>
      <c r="G120" s="38"/>
      <c r="H120" s="38"/>
      <c r="I120" s="142"/>
      <c r="J120" s="213">
        <f>BK120</f>
        <v>0</v>
      </c>
      <c r="K120" s="38"/>
      <c r="L120" s="42"/>
      <c r="M120" s="101"/>
      <c r="N120" s="214"/>
      <c r="O120" s="102"/>
      <c r="P120" s="215">
        <f>P121</f>
        <v>0</v>
      </c>
      <c r="Q120" s="102"/>
      <c r="R120" s="215">
        <f>R121</f>
        <v>0</v>
      </c>
      <c r="S120" s="102"/>
      <c r="T120" s="216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102</v>
      </c>
      <c r="BK120" s="217">
        <f>BK121</f>
        <v>0</v>
      </c>
    </row>
    <row r="121" s="12" customFormat="1" ht="25.92" customHeight="1">
      <c r="A121" s="12"/>
      <c r="B121" s="218"/>
      <c r="C121" s="219"/>
      <c r="D121" s="220" t="s">
        <v>77</v>
      </c>
      <c r="E121" s="221" t="s">
        <v>375</v>
      </c>
      <c r="F121" s="221" t="s">
        <v>376</v>
      </c>
      <c r="G121" s="219"/>
      <c r="H121" s="219"/>
      <c r="I121" s="222"/>
      <c r="J121" s="223">
        <f>BK121</f>
        <v>0</v>
      </c>
      <c r="K121" s="219"/>
      <c r="L121" s="224"/>
      <c r="M121" s="225"/>
      <c r="N121" s="226"/>
      <c r="O121" s="226"/>
      <c r="P121" s="227">
        <f>P122+P140</f>
        <v>0</v>
      </c>
      <c r="Q121" s="226"/>
      <c r="R121" s="227">
        <f>R122+R140</f>
        <v>0</v>
      </c>
      <c r="S121" s="226"/>
      <c r="T121" s="228">
        <f>T122+T140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155</v>
      </c>
      <c r="AT121" s="230" t="s">
        <v>77</v>
      </c>
      <c r="AU121" s="230" t="s">
        <v>78</v>
      </c>
      <c r="AY121" s="229" t="s">
        <v>124</v>
      </c>
      <c r="BK121" s="231">
        <f>BK122+BK140</f>
        <v>0</v>
      </c>
    </row>
    <row r="122" s="12" customFormat="1" ht="22.8" customHeight="1">
      <c r="A122" s="12"/>
      <c r="B122" s="218"/>
      <c r="C122" s="219"/>
      <c r="D122" s="220" t="s">
        <v>77</v>
      </c>
      <c r="E122" s="232" t="s">
        <v>377</v>
      </c>
      <c r="F122" s="232" t="s">
        <v>378</v>
      </c>
      <c r="G122" s="219"/>
      <c r="H122" s="219"/>
      <c r="I122" s="222"/>
      <c r="J122" s="233">
        <f>BK122</f>
        <v>0</v>
      </c>
      <c r="K122" s="219"/>
      <c r="L122" s="224"/>
      <c r="M122" s="225"/>
      <c r="N122" s="226"/>
      <c r="O122" s="226"/>
      <c r="P122" s="227">
        <f>P123+SUM(P124:P136)</f>
        <v>0</v>
      </c>
      <c r="Q122" s="226"/>
      <c r="R122" s="227">
        <f>R123+SUM(R124:R136)</f>
        <v>0</v>
      </c>
      <c r="S122" s="226"/>
      <c r="T122" s="228">
        <f>T123+SUM(T124:T136)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9" t="s">
        <v>155</v>
      </c>
      <c r="AT122" s="230" t="s">
        <v>77</v>
      </c>
      <c r="AU122" s="230" t="s">
        <v>86</v>
      </c>
      <c r="AY122" s="229" t="s">
        <v>124</v>
      </c>
      <c r="BK122" s="231">
        <f>BK123+SUM(BK124:BK136)</f>
        <v>0</v>
      </c>
    </row>
    <row r="123" s="2" customFormat="1" ht="16.5" customHeight="1">
      <c r="A123" s="36"/>
      <c r="B123" s="37"/>
      <c r="C123" s="234" t="s">
        <v>125</v>
      </c>
      <c r="D123" s="234" t="s">
        <v>127</v>
      </c>
      <c r="E123" s="235" t="s">
        <v>379</v>
      </c>
      <c r="F123" s="236" t="s">
        <v>380</v>
      </c>
      <c r="G123" s="237" t="s">
        <v>301</v>
      </c>
      <c r="H123" s="238">
        <v>1</v>
      </c>
      <c r="I123" s="239"/>
      <c r="J123" s="240">
        <f>ROUND(I123*H123,2)</f>
        <v>0</v>
      </c>
      <c r="K123" s="241"/>
      <c r="L123" s="42"/>
      <c r="M123" s="242" t="s">
        <v>1</v>
      </c>
      <c r="N123" s="243" t="s">
        <v>43</v>
      </c>
      <c r="O123" s="89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46" t="s">
        <v>381</v>
      </c>
      <c r="AT123" s="246" t="s">
        <v>127</v>
      </c>
      <c r="AU123" s="246" t="s">
        <v>88</v>
      </c>
      <c r="AY123" s="15" t="s">
        <v>124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5" t="s">
        <v>86</v>
      </c>
      <c r="BK123" s="247">
        <f>ROUND(I123*H123,2)</f>
        <v>0</v>
      </c>
      <c r="BL123" s="15" t="s">
        <v>381</v>
      </c>
      <c r="BM123" s="246" t="s">
        <v>382</v>
      </c>
    </row>
    <row r="124" s="2" customFormat="1">
      <c r="A124" s="36"/>
      <c r="B124" s="37"/>
      <c r="C124" s="38"/>
      <c r="D124" s="250" t="s">
        <v>303</v>
      </c>
      <c r="E124" s="38"/>
      <c r="F124" s="276" t="s">
        <v>383</v>
      </c>
      <c r="G124" s="38"/>
      <c r="H124" s="38"/>
      <c r="I124" s="142"/>
      <c r="J124" s="38"/>
      <c r="K124" s="38"/>
      <c r="L124" s="42"/>
      <c r="M124" s="277"/>
      <c r="N124" s="278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303</v>
      </c>
      <c r="AU124" s="15" t="s">
        <v>88</v>
      </c>
    </row>
    <row r="125" s="2" customFormat="1" ht="16.5" customHeight="1">
      <c r="A125" s="36"/>
      <c r="B125" s="37"/>
      <c r="C125" s="234" t="s">
        <v>131</v>
      </c>
      <c r="D125" s="234" t="s">
        <v>127</v>
      </c>
      <c r="E125" s="235" t="s">
        <v>384</v>
      </c>
      <c r="F125" s="236" t="s">
        <v>385</v>
      </c>
      <c r="G125" s="237" t="s">
        <v>301</v>
      </c>
      <c r="H125" s="238">
        <v>1</v>
      </c>
      <c r="I125" s="239"/>
      <c r="J125" s="240">
        <f>ROUND(I125*H125,2)</f>
        <v>0</v>
      </c>
      <c r="K125" s="241"/>
      <c r="L125" s="42"/>
      <c r="M125" s="242" t="s">
        <v>1</v>
      </c>
      <c r="N125" s="243" t="s">
        <v>43</v>
      </c>
      <c r="O125" s="89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46" t="s">
        <v>381</v>
      </c>
      <c r="AT125" s="246" t="s">
        <v>127</v>
      </c>
      <c r="AU125" s="246" t="s">
        <v>88</v>
      </c>
      <c r="AY125" s="15" t="s">
        <v>124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5" t="s">
        <v>86</v>
      </c>
      <c r="BK125" s="247">
        <f>ROUND(I125*H125,2)</f>
        <v>0</v>
      </c>
      <c r="BL125" s="15" t="s">
        <v>381</v>
      </c>
      <c r="BM125" s="246" t="s">
        <v>386</v>
      </c>
    </row>
    <row r="126" s="2" customFormat="1">
      <c r="A126" s="36"/>
      <c r="B126" s="37"/>
      <c r="C126" s="38"/>
      <c r="D126" s="250" t="s">
        <v>303</v>
      </c>
      <c r="E126" s="38"/>
      <c r="F126" s="276" t="s">
        <v>387</v>
      </c>
      <c r="G126" s="38"/>
      <c r="H126" s="38"/>
      <c r="I126" s="142"/>
      <c r="J126" s="38"/>
      <c r="K126" s="38"/>
      <c r="L126" s="42"/>
      <c r="M126" s="277"/>
      <c r="N126" s="278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303</v>
      </c>
      <c r="AU126" s="15" t="s">
        <v>88</v>
      </c>
    </row>
    <row r="127" s="2" customFormat="1" ht="24" customHeight="1">
      <c r="A127" s="36"/>
      <c r="B127" s="37"/>
      <c r="C127" s="234" t="s">
        <v>155</v>
      </c>
      <c r="D127" s="234" t="s">
        <v>127</v>
      </c>
      <c r="E127" s="235" t="s">
        <v>388</v>
      </c>
      <c r="F127" s="236" t="s">
        <v>389</v>
      </c>
      <c r="G127" s="237" t="s">
        <v>301</v>
      </c>
      <c r="H127" s="238">
        <v>1</v>
      </c>
      <c r="I127" s="239"/>
      <c r="J127" s="240">
        <f>ROUND(I127*H127,2)</f>
        <v>0</v>
      </c>
      <c r="K127" s="241"/>
      <c r="L127" s="42"/>
      <c r="M127" s="242" t="s">
        <v>1</v>
      </c>
      <c r="N127" s="243" t="s">
        <v>43</v>
      </c>
      <c r="O127" s="89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46" t="s">
        <v>381</v>
      </c>
      <c r="AT127" s="246" t="s">
        <v>127</v>
      </c>
      <c r="AU127" s="246" t="s">
        <v>88</v>
      </c>
      <c r="AY127" s="15" t="s">
        <v>124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5" t="s">
        <v>86</v>
      </c>
      <c r="BK127" s="247">
        <f>ROUND(I127*H127,2)</f>
        <v>0</v>
      </c>
      <c r="BL127" s="15" t="s">
        <v>381</v>
      </c>
      <c r="BM127" s="246" t="s">
        <v>390</v>
      </c>
    </row>
    <row r="128" s="2" customFormat="1">
      <c r="A128" s="36"/>
      <c r="B128" s="37"/>
      <c r="C128" s="38"/>
      <c r="D128" s="250" t="s">
        <v>303</v>
      </c>
      <c r="E128" s="38"/>
      <c r="F128" s="276" t="s">
        <v>391</v>
      </c>
      <c r="G128" s="38"/>
      <c r="H128" s="38"/>
      <c r="I128" s="142"/>
      <c r="J128" s="38"/>
      <c r="K128" s="38"/>
      <c r="L128" s="42"/>
      <c r="M128" s="277"/>
      <c r="N128" s="278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303</v>
      </c>
      <c r="AU128" s="15" t="s">
        <v>88</v>
      </c>
    </row>
    <row r="129" s="2" customFormat="1" ht="16.5" customHeight="1">
      <c r="A129" s="36"/>
      <c r="B129" s="37"/>
      <c r="C129" s="234" t="s">
        <v>160</v>
      </c>
      <c r="D129" s="234" t="s">
        <v>127</v>
      </c>
      <c r="E129" s="235" t="s">
        <v>392</v>
      </c>
      <c r="F129" s="236" t="s">
        <v>393</v>
      </c>
      <c r="G129" s="237" t="s">
        <v>301</v>
      </c>
      <c r="H129" s="238">
        <v>1</v>
      </c>
      <c r="I129" s="239"/>
      <c r="J129" s="240">
        <f>ROUND(I129*H129,2)</f>
        <v>0</v>
      </c>
      <c r="K129" s="241"/>
      <c r="L129" s="42"/>
      <c r="M129" s="242" t="s">
        <v>1</v>
      </c>
      <c r="N129" s="243" t="s">
        <v>43</v>
      </c>
      <c r="O129" s="89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46" t="s">
        <v>381</v>
      </c>
      <c r="AT129" s="246" t="s">
        <v>127</v>
      </c>
      <c r="AU129" s="246" t="s">
        <v>88</v>
      </c>
      <c r="AY129" s="15" t="s">
        <v>124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5" t="s">
        <v>86</v>
      </c>
      <c r="BK129" s="247">
        <f>ROUND(I129*H129,2)</f>
        <v>0</v>
      </c>
      <c r="BL129" s="15" t="s">
        <v>381</v>
      </c>
      <c r="BM129" s="246" t="s">
        <v>394</v>
      </c>
    </row>
    <row r="130" s="2" customFormat="1">
      <c r="A130" s="36"/>
      <c r="B130" s="37"/>
      <c r="C130" s="38"/>
      <c r="D130" s="250" t="s">
        <v>303</v>
      </c>
      <c r="E130" s="38"/>
      <c r="F130" s="276" t="s">
        <v>395</v>
      </c>
      <c r="G130" s="38"/>
      <c r="H130" s="38"/>
      <c r="I130" s="142"/>
      <c r="J130" s="38"/>
      <c r="K130" s="38"/>
      <c r="L130" s="42"/>
      <c r="M130" s="277"/>
      <c r="N130" s="278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303</v>
      </c>
      <c r="AU130" s="15" t="s">
        <v>88</v>
      </c>
    </row>
    <row r="131" s="2" customFormat="1" ht="24" customHeight="1">
      <c r="A131" s="36"/>
      <c r="B131" s="37"/>
      <c r="C131" s="234" t="s">
        <v>168</v>
      </c>
      <c r="D131" s="234" t="s">
        <v>127</v>
      </c>
      <c r="E131" s="235" t="s">
        <v>396</v>
      </c>
      <c r="F131" s="236" t="s">
        <v>397</v>
      </c>
      <c r="G131" s="237" t="s">
        <v>301</v>
      </c>
      <c r="H131" s="238">
        <v>1</v>
      </c>
      <c r="I131" s="239"/>
      <c r="J131" s="240">
        <f>ROUND(I131*H131,2)</f>
        <v>0</v>
      </c>
      <c r="K131" s="241"/>
      <c r="L131" s="42"/>
      <c r="M131" s="242" t="s">
        <v>1</v>
      </c>
      <c r="N131" s="243" t="s">
        <v>43</v>
      </c>
      <c r="O131" s="8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6" t="s">
        <v>381</v>
      </c>
      <c r="AT131" s="246" t="s">
        <v>127</v>
      </c>
      <c r="AU131" s="246" t="s">
        <v>88</v>
      </c>
      <c r="AY131" s="15" t="s">
        <v>124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5" t="s">
        <v>86</v>
      </c>
      <c r="BK131" s="247">
        <f>ROUND(I131*H131,2)</f>
        <v>0</v>
      </c>
      <c r="BL131" s="15" t="s">
        <v>381</v>
      </c>
      <c r="BM131" s="246" t="s">
        <v>398</v>
      </c>
    </row>
    <row r="132" s="2" customFormat="1" ht="16.5" customHeight="1">
      <c r="A132" s="36"/>
      <c r="B132" s="37"/>
      <c r="C132" s="234" t="s">
        <v>173</v>
      </c>
      <c r="D132" s="234" t="s">
        <v>127</v>
      </c>
      <c r="E132" s="235" t="s">
        <v>399</v>
      </c>
      <c r="F132" s="236" t="s">
        <v>400</v>
      </c>
      <c r="G132" s="237" t="s">
        <v>301</v>
      </c>
      <c r="H132" s="238">
        <v>1</v>
      </c>
      <c r="I132" s="239"/>
      <c r="J132" s="240">
        <f>ROUND(I132*H132,2)</f>
        <v>0</v>
      </c>
      <c r="K132" s="241"/>
      <c r="L132" s="42"/>
      <c r="M132" s="242" t="s">
        <v>1</v>
      </c>
      <c r="N132" s="243" t="s">
        <v>43</v>
      </c>
      <c r="O132" s="89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6" t="s">
        <v>381</v>
      </c>
      <c r="AT132" s="246" t="s">
        <v>127</v>
      </c>
      <c r="AU132" s="246" t="s">
        <v>88</v>
      </c>
      <c r="AY132" s="15" t="s">
        <v>124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5" t="s">
        <v>86</v>
      </c>
      <c r="BK132" s="247">
        <f>ROUND(I132*H132,2)</f>
        <v>0</v>
      </c>
      <c r="BL132" s="15" t="s">
        <v>381</v>
      </c>
      <c r="BM132" s="246" t="s">
        <v>401</v>
      </c>
    </row>
    <row r="133" s="2" customFormat="1">
      <c r="A133" s="36"/>
      <c r="B133" s="37"/>
      <c r="C133" s="38"/>
      <c r="D133" s="250" t="s">
        <v>303</v>
      </c>
      <c r="E133" s="38"/>
      <c r="F133" s="276" t="s">
        <v>402</v>
      </c>
      <c r="G133" s="38"/>
      <c r="H133" s="38"/>
      <c r="I133" s="142"/>
      <c r="J133" s="38"/>
      <c r="K133" s="38"/>
      <c r="L133" s="42"/>
      <c r="M133" s="277"/>
      <c r="N133" s="278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303</v>
      </c>
      <c r="AU133" s="15" t="s">
        <v>88</v>
      </c>
    </row>
    <row r="134" s="2" customFormat="1" ht="16.5" customHeight="1">
      <c r="A134" s="36"/>
      <c r="B134" s="37"/>
      <c r="C134" s="234" t="s">
        <v>197</v>
      </c>
      <c r="D134" s="234" t="s">
        <v>127</v>
      </c>
      <c r="E134" s="235" t="s">
        <v>403</v>
      </c>
      <c r="F134" s="236" t="s">
        <v>404</v>
      </c>
      <c r="G134" s="237" t="s">
        <v>301</v>
      </c>
      <c r="H134" s="238">
        <v>1</v>
      </c>
      <c r="I134" s="239"/>
      <c r="J134" s="240">
        <f>ROUND(I134*H134,2)</f>
        <v>0</v>
      </c>
      <c r="K134" s="241"/>
      <c r="L134" s="42"/>
      <c r="M134" s="242" t="s">
        <v>1</v>
      </c>
      <c r="N134" s="243" t="s">
        <v>43</v>
      </c>
      <c r="O134" s="89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6" t="s">
        <v>381</v>
      </c>
      <c r="AT134" s="246" t="s">
        <v>127</v>
      </c>
      <c r="AU134" s="246" t="s">
        <v>88</v>
      </c>
      <c r="AY134" s="15" t="s">
        <v>124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5" t="s">
        <v>86</v>
      </c>
      <c r="BK134" s="247">
        <f>ROUND(I134*H134,2)</f>
        <v>0</v>
      </c>
      <c r="BL134" s="15" t="s">
        <v>381</v>
      </c>
      <c r="BM134" s="246" t="s">
        <v>405</v>
      </c>
    </row>
    <row r="135" s="2" customFormat="1">
      <c r="A135" s="36"/>
      <c r="B135" s="37"/>
      <c r="C135" s="38"/>
      <c r="D135" s="250" t="s">
        <v>303</v>
      </c>
      <c r="E135" s="38"/>
      <c r="F135" s="276" t="s">
        <v>406</v>
      </c>
      <c r="G135" s="38"/>
      <c r="H135" s="38"/>
      <c r="I135" s="142"/>
      <c r="J135" s="38"/>
      <c r="K135" s="38"/>
      <c r="L135" s="42"/>
      <c r="M135" s="277"/>
      <c r="N135" s="278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303</v>
      </c>
      <c r="AU135" s="15" t="s">
        <v>88</v>
      </c>
    </row>
    <row r="136" s="12" customFormat="1" ht="20.88" customHeight="1">
      <c r="A136" s="12"/>
      <c r="B136" s="218"/>
      <c r="C136" s="219"/>
      <c r="D136" s="220" t="s">
        <v>77</v>
      </c>
      <c r="E136" s="232" t="s">
        <v>407</v>
      </c>
      <c r="F136" s="232" t="s">
        <v>408</v>
      </c>
      <c r="G136" s="219"/>
      <c r="H136" s="219"/>
      <c r="I136" s="222"/>
      <c r="J136" s="233">
        <f>BK136</f>
        <v>0</v>
      </c>
      <c r="K136" s="219"/>
      <c r="L136" s="224"/>
      <c r="M136" s="225"/>
      <c r="N136" s="226"/>
      <c r="O136" s="226"/>
      <c r="P136" s="227">
        <f>SUM(P137:P139)</f>
        <v>0</v>
      </c>
      <c r="Q136" s="226"/>
      <c r="R136" s="227">
        <f>SUM(R137:R139)</f>
        <v>0</v>
      </c>
      <c r="S136" s="226"/>
      <c r="T136" s="228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9" t="s">
        <v>155</v>
      </c>
      <c r="AT136" s="230" t="s">
        <v>77</v>
      </c>
      <c r="AU136" s="230" t="s">
        <v>88</v>
      </c>
      <c r="AY136" s="229" t="s">
        <v>124</v>
      </c>
      <c r="BK136" s="231">
        <f>SUM(BK137:BK139)</f>
        <v>0</v>
      </c>
    </row>
    <row r="137" s="2" customFormat="1" ht="16.5" customHeight="1">
      <c r="A137" s="36"/>
      <c r="B137" s="37"/>
      <c r="C137" s="234" t="s">
        <v>166</v>
      </c>
      <c r="D137" s="234" t="s">
        <v>127</v>
      </c>
      <c r="E137" s="235" t="s">
        <v>409</v>
      </c>
      <c r="F137" s="236" t="s">
        <v>408</v>
      </c>
      <c r="G137" s="237" t="s">
        <v>301</v>
      </c>
      <c r="H137" s="238">
        <v>1</v>
      </c>
      <c r="I137" s="239"/>
      <c r="J137" s="240">
        <f>ROUND(I137*H137,2)</f>
        <v>0</v>
      </c>
      <c r="K137" s="241"/>
      <c r="L137" s="42"/>
      <c r="M137" s="242" t="s">
        <v>1</v>
      </c>
      <c r="N137" s="243" t="s">
        <v>43</v>
      </c>
      <c r="O137" s="89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46" t="s">
        <v>381</v>
      </c>
      <c r="AT137" s="246" t="s">
        <v>127</v>
      </c>
      <c r="AU137" s="246" t="s">
        <v>125</v>
      </c>
      <c r="AY137" s="15" t="s">
        <v>124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5" t="s">
        <v>86</v>
      </c>
      <c r="BK137" s="247">
        <f>ROUND(I137*H137,2)</f>
        <v>0</v>
      </c>
      <c r="BL137" s="15" t="s">
        <v>381</v>
      </c>
      <c r="BM137" s="246" t="s">
        <v>410</v>
      </c>
    </row>
    <row r="138" s="2" customFormat="1" ht="16.5" customHeight="1">
      <c r="A138" s="36"/>
      <c r="B138" s="37"/>
      <c r="C138" s="234" t="s">
        <v>181</v>
      </c>
      <c r="D138" s="234" t="s">
        <v>127</v>
      </c>
      <c r="E138" s="235" t="s">
        <v>411</v>
      </c>
      <c r="F138" s="236" t="s">
        <v>412</v>
      </c>
      <c r="G138" s="237" t="s">
        <v>301</v>
      </c>
      <c r="H138" s="238">
        <v>1</v>
      </c>
      <c r="I138" s="239"/>
      <c r="J138" s="240">
        <f>ROUND(I138*H138,2)</f>
        <v>0</v>
      </c>
      <c r="K138" s="241"/>
      <c r="L138" s="42"/>
      <c r="M138" s="242" t="s">
        <v>1</v>
      </c>
      <c r="N138" s="243" t="s">
        <v>43</v>
      </c>
      <c r="O138" s="8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381</v>
      </c>
      <c r="AT138" s="246" t="s">
        <v>127</v>
      </c>
      <c r="AU138" s="246" t="s">
        <v>125</v>
      </c>
      <c r="AY138" s="15" t="s">
        <v>124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86</v>
      </c>
      <c r="BK138" s="247">
        <f>ROUND(I138*H138,2)</f>
        <v>0</v>
      </c>
      <c r="BL138" s="15" t="s">
        <v>381</v>
      </c>
      <c r="BM138" s="246" t="s">
        <v>413</v>
      </c>
    </row>
    <row r="139" s="2" customFormat="1" ht="16.5" customHeight="1">
      <c r="A139" s="36"/>
      <c r="B139" s="37"/>
      <c r="C139" s="234" t="s">
        <v>186</v>
      </c>
      <c r="D139" s="234" t="s">
        <v>127</v>
      </c>
      <c r="E139" s="235" t="s">
        <v>414</v>
      </c>
      <c r="F139" s="236" t="s">
        <v>415</v>
      </c>
      <c r="G139" s="237" t="s">
        <v>301</v>
      </c>
      <c r="H139" s="238">
        <v>1</v>
      </c>
      <c r="I139" s="239"/>
      <c r="J139" s="240">
        <f>ROUND(I139*H139,2)</f>
        <v>0</v>
      </c>
      <c r="K139" s="241"/>
      <c r="L139" s="42"/>
      <c r="M139" s="242" t="s">
        <v>1</v>
      </c>
      <c r="N139" s="243" t="s">
        <v>43</v>
      </c>
      <c r="O139" s="89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6" t="s">
        <v>381</v>
      </c>
      <c r="AT139" s="246" t="s">
        <v>127</v>
      </c>
      <c r="AU139" s="246" t="s">
        <v>125</v>
      </c>
      <c r="AY139" s="15" t="s">
        <v>124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5" t="s">
        <v>86</v>
      </c>
      <c r="BK139" s="247">
        <f>ROUND(I139*H139,2)</f>
        <v>0</v>
      </c>
      <c r="BL139" s="15" t="s">
        <v>381</v>
      </c>
      <c r="BM139" s="246" t="s">
        <v>416</v>
      </c>
    </row>
    <row r="140" s="12" customFormat="1" ht="22.8" customHeight="1">
      <c r="A140" s="12"/>
      <c r="B140" s="218"/>
      <c r="C140" s="219"/>
      <c r="D140" s="220" t="s">
        <v>77</v>
      </c>
      <c r="E140" s="232" t="s">
        <v>417</v>
      </c>
      <c r="F140" s="232" t="s">
        <v>418</v>
      </c>
      <c r="G140" s="219"/>
      <c r="H140" s="219"/>
      <c r="I140" s="222"/>
      <c r="J140" s="233">
        <f>BK140</f>
        <v>0</v>
      </c>
      <c r="K140" s="219"/>
      <c r="L140" s="224"/>
      <c r="M140" s="225"/>
      <c r="N140" s="226"/>
      <c r="O140" s="226"/>
      <c r="P140" s="227">
        <f>SUM(P141:P142)</f>
        <v>0</v>
      </c>
      <c r="Q140" s="226"/>
      <c r="R140" s="227">
        <f>SUM(R141:R142)</f>
        <v>0</v>
      </c>
      <c r="S140" s="226"/>
      <c r="T140" s="228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9" t="s">
        <v>155</v>
      </c>
      <c r="AT140" s="230" t="s">
        <v>77</v>
      </c>
      <c r="AU140" s="230" t="s">
        <v>86</v>
      </c>
      <c r="AY140" s="229" t="s">
        <v>124</v>
      </c>
      <c r="BK140" s="231">
        <f>SUM(BK141:BK142)</f>
        <v>0</v>
      </c>
    </row>
    <row r="141" s="2" customFormat="1" ht="16.5" customHeight="1">
      <c r="A141" s="36"/>
      <c r="B141" s="37"/>
      <c r="C141" s="234" t="s">
        <v>191</v>
      </c>
      <c r="D141" s="234" t="s">
        <v>127</v>
      </c>
      <c r="E141" s="235" t="s">
        <v>419</v>
      </c>
      <c r="F141" s="236" t="s">
        <v>420</v>
      </c>
      <c r="G141" s="237" t="s">
        <v>301</v>
      </c>
      <c r="H141" s="238">
        <v>1</v>
      </c>
      <c r="I141" s="239"/>
      <c r="J141" s="240">
        <f>ROUND(I141*H141,2)</f>
        <v>0</v>
      </c>
      <c r="K141" s="241"/>
      <c r="L141" s="42"/>
      <c r="M141" s="242" t="s">
        <v>1</v>
      </c>
      <c r="N141" s="243" t="s">
        <v>43</v>
      </c>
      <c r="O141" s="89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6" t="s">
        <v>381</v>
      </c>
      <c r="AT141" s="246" t="s">
        <v>127</v>
      </c>
      <c r="AU141" s="246" t="s">
        <v>88</v>
      </c>
      <c r="AY141" s="15" t="s">
        <v>124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5" t="s">
        <v>86</v>
      </c>
      <c r="BK141" s="247">
        <f>ROUND(I141*H141,2)</f>
        <v>0</v>
      </c>
      <c r="BL141" s="15" t="s">
        <v>381</v>
      </c>
      <c r="BM141" s="246" t="s">
        <v>421</v>
      </c>
    </row>
    <row r="142" s="2" customFormat="1">
      <c r="A142" s="36"/>
      <c r="B142" s="37"/>
      <c r="C142" s="38"/>
      <c r="D142" s="250" t="s">
        <v>303</v>
      </c>
      <c r="E142" s="38"/>
      <c r="F142" s="276" t="s">
        <v>422</v>
      </c>
      <c r="G142" s="38"/>
      <c r="H142" s="38"/>
      <c r="I142" s="142"/>
      <c r="J142" s="38"/>
      <c r="K142" s="38"/>
      <c r="L142" s="42"/>
      <c r="M142" s="279"/>
      <c r="N142" s="280"/>
      <c r="O142" s="273"/>
      <c r="P142" s="273"/>
      <c r="Q142" s="273"/>
      <c r="R142" s="273"/>
      <c r="S142" s="273"/>
      <c r="T142" s="281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303</v>
      </c>
      <c r="AU142" s="15" t="s">
        <v>88</v>
      </c>
    </row>
    <row r="143" s="2" customFormat="1" ht="6.96" customHeight="1">
      <c r="A143" s="36"/>
      <c r="B143" s="64"/>
      <c r="C143" s="65"/>
      <c r="D143" s="65"/>
      <c r="E143" s="65"/>
      <c r="F143" s="65"/>
      <c r="G143" s="65"/>
      <c r="H143" s="65"/>
      <c r="I143" s="181"/>
      <c r="J143" s="65"/>
      <c r="K143" s="65"/>
      <c r="L143" s="42"/>
      <c r="M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</row>
  </sheetData>
  <sheetProtection sheet="1" autoFilter="0" formatColumns="0" formatRows="0" objects="1" scenarios="1" spinCount="100000" saltValue="FIxlSJYlX3Ho/f+oUgkJVZOVV5udzOm/XmUaWBavCpdgjxjY6HLkRDycmPGxQBPS0DXBCscqs88cZCVDmiyOwA==" hashValue="0GkyHkASIFxQOIfL/g4vFoVFpuSFfu7R7LTf3SatZAC/KTvbIVitL1c+1yLx3XTDpO6HWPy0hsGiUMmw9pMQqA==" algorithmName="SHA-512" password="CC35"/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Václav</dc:creator>
  <cp:lastModifiedBy>Pokorný Václav</cp:lastModifiedBy>
  <dcterms:created xsi:type="dcterms:W3CDTF">2019-11-13T15:54:10Z</dcterms:created>
  <dcterms:modified xsi:type="dcterms:W3CDTF">2019-11-13T15:54:18Z</dcterms:modified>
</cp:coreProperties>
</file>